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827"/>
  <workbookPr defaultThemeVersion="124226"/>
  <mc:AlternateContent xmlns:mc="http://schemas.openxmlformats.org/markup-compatibility/2006">
    <mc:Choice Requires="x15">
      <x15ac:absPath xmlns:x15ac="http://schemas.microsoft.com/office/spreadsheetml/2010/11/ac" url="C:\Users\Dell 1\Desktop\BILANT DEC\"/>
    </mc:Choice>
  </mc:AlternateContent>
  <bookViews>
    <workbookView xWindow="0" yWindow="0" windowWidth="19200" windowHeight="10470" activeTab="1" xr2:uid="{00000000-000D-0000-FFFF-FFFF00000000}"/>
  </bookViews>
  <sheets>
    <sheet name="Venituri" sheetId="2" r:id="rId1"/>
    <sheet name="Cheltuieli" sheetId="1" r:id="rId2"/>
  </sheets>
  <externalReferences>
    <externalReference r:id="rId3"/>
  </externalReferences>
  <definedNames>
    <definedName name="_xlnm.Database">#REF!</definedName>
    <definedName name="_xlnm.Print_Area" localSheetId="0">Venituri!$A$1:$G$92</definedName>
  </definedNames>
  <calcPr calcId="171027"/>
</workbook>
</file>

<file path=xl/calcChain.xml><?xml version="1.0" encoding="utf-8"?>
<calcChain xmlns="http://schemas.openxmlformats.org/spreadsheetml/2006/main">
  <c r="F26" i="2" l="1"/>
  <c r="G26" i="2"/>
  <c r="D26" i="2"/>
  <c r="G180" i="1" l="1"/>
  <c r="H180" i="1"/>
  <c r="G179" i="1"/>
  <c r="H179" i="1"/>
  <c r="F84" i="2" l="1"/>
  <c r="F82" i="2"/>
  <c r="F81" i="2"/>
  <c r="F80" i="2"/>
  <c r="F68" i="2"/>
  <c r="F66" i="2"/>
  <c r="F59" i="2"/>
  <c r="F47" i="2"/>
  <c r="F46" i="2"/>
  <c r="F45" i="2"/>
  <c r="F44" i="2"/>
  <c r="F43" i="2"/>
  <c r="F40" i="2"/>
  <c r="F38" i="2"/>
  <c r="F37" i="2"/>
  <c r="F32" i="2"/>
  <c r="F31" i="2"/>
  <c r="F30" i="2"/>
  <c r="F22" i="2"/>
  <c r="F20" i="2"/>
  <c r="F19" i="2"/>
  <c r="D64" i="2" l="1"/>
  <c r="G165" i="1" l="1"/>
  <c r="G156" i="1"/>
  <c r="G127" i="1"/>
  <c r="G122" i="1"/>
  <c r="G89" i="1"/>
  <c r="H62" i="1"/>
  <c r="G77" i="2" l="1"/>
  <c r="F77" i="2"/>
  <c r="E77" i="2"/>
  <c r="D77" i="2"/>
  <c r="C77" i="2"/>
  <c r="G64" i="2"/>
  <c r="F64" i="2"/>
  <c r="E64" i="2"/>
  <c r="C64" i="2"/>
  <c r="C63" i="2" s="1"/>
  <c r="C62" i="2" s="1"/>
  <c r="G60" i="2"/>
  <c r="F60" i="2"/>
  <c r="E60" i="2"/>
  <c r="D60" i="2"/>
  <c r="C60" i="2"/>
  <c r="G56" i="2"/>
  <c r="F56" i="2"/>
  <c r="E56" i="2"/>
  <c r="E55" i="2" s="1"/>
  <c r="D56" i="2"/>
  <c r="C56" i="2"/>
  <c r="C55" i="2" s="1"/>
  <c r="G53" i="2"/>
  <c r="F53" i="2"/>
  <c r="E53" i="2"/>
  <c r="D53" i="2"/>
  <c r="C53" i="2"/>
  <c r="G51" i="2"/>
  <c r="F51" i="2"/>
  <c r="F50" i="2" s="1"/>
  <c r="E51" i="2"/>
  <c r="D51" i="2"/>
  <c r="C51" i="2"/>
  <c r="G29" i="2"/>
  <c r="G28" i="2" s="1"/>
  <c r="F29" i="2"/>
  <c r="F28" i="2" s="1"/>
  <c r="E29" i="2"/>
  <c r="E28" i="2" s="1"/>
  <c r="D29" i="2"/>
  <c r="D28" i="2" s="1"/>
  <c r="C29" i="2"/>
  <c r="C28" i="2" s="1"/>
  <c r="D25" i="2"/>
  <c r="G25" i="2"/>
  <c r="F25" i="2"/>
  <c r="E25" i="2"/>
  <c r="C25" i="2"/>
  <c r="G18" i="2"/>
  <c r="F18" i="2"/>
  <c r="E18" i="2"/>
  <c r="E17" i="2" s="1"/>
  <c r="D18" i="2"/>
  <c r="C18" i="2"/>
  <c r="E15" i="2"/>
  <c r="D15" i="2"/>
  <c r="E14" i="2"/>
  <c r="D14" i="2"/>
  <c r="E13" i="2"/>
  <c r="D13" i="2"/>
  <c r="E12" i="2"/>
  <c r="D12" i="2"/>
  <c r="G11" i="2"/>
  <c r="F11" i="2"/>
  <c r="C11" i="2"/>
  <c r="H178" i="1"/>
  <c r="G178" i="1"/>
  <c r="E178" i="1"/>
  <c r="C178" i="1"/>
  <c r="H177" i="1"/>
  <c r="H176" i="1" s="1"/>
  <c r="H175" i="1" s="1"/>
  <c r="H174" i="1" s="1"/>
  <c r="H173" i="1" s="1"/>
  <c r="G177" i="1"/>
  <c r="E177" i="1"/>
  <c r="E176" i="1" s="1"/>
  <c r="E175" i="1" s="1"/>
  <c r="E174" i="1" s="1"/>
  <c r="E173" i="1" s="1"/>
  <c r="C177" i="1"/>
  <c r="C176" i="1" s="1"/>
  <c r="C175" i="1" s="1"/>
  <c r="C174" i="1" s="1"/>
  <c r="C173" i="1" s="1"/>
  <c r="F169" i="1"/>
  <c r="F168" i="1" s="1"/>
  <c r="H169" i="1"/>
  <c r="H168" i="1" s="1"/>
  <c r="H167" i="1" s="1"/>
  <c r="H14" i="1" s="1"/>
  <c r="G169" i="1"/>
  <c r="E169" i="1"/>
  <c r="E168" i="1" s="1"/>
  <c r="E167" i="1" s="1"/>
  <c r="E14" i="1" s="1"/>
  <c r="D169" i="1"/>
  <c r="D168" i="1" s="1"/>
  <c r="D167" i="1" s="1"/>
  <c r="D14" i="1" s="1"/>
  <c r="C169" i="1"/>
  <c r="C168" i="1" s="1"/>
  <c r="C167" i="1" s="1"/>
  <c r="C14" i="1" s="1"/>
  <c r="H166" i="1"/>
  <c r="H19" i="1" s="1"/>
  <c r="G166" i="1"/>
  <c r="G19" i="1" s="1"/>
  <c r="C166" i="1"/>
  <c r="H157" i="1"/>
  <c r="G157" i="1"/>
  <c r="F157" i="1"/>
  <c r="E157" i="1"/>
  <c r="D157" i="1"/>
  <c r="C157" i="1"/>
  <c r="H150" i="1"/>
  <c r="G150" i="1"/>
  <c r="E150" i="1"/>
  <c r="C150" i="1"/>
  <c r="C149" i="1" s="1"/>
  <c r="H142" i="1"/>
  <c r="G142" i="1"/>
  <c r="F142" i="1"/>
  <c r="E142" i="1"/>
  <c r="D142" i="1"/>
  <c r="C142" i="1"/>
  <c r="H136" i="1"/>
  <c r="G136" i="1"/>
  <c r="F136" i="1"/>
  <c r="E136" i="1"/>
  <c r="D136" i="1"/>
  <c r="C136" i="1"/>
  <c r="D132" i="1"/>
  <c r="H132" i="1"/>
  <c r="G132" i="1"/>
  <c r="F132" i="1"/>
  <c r="E132" i="1"/>
  <c r="C132" i="1"/>
  <c r="H128" i="1"/>
  <c r="G128" i="1"/>
  <c r="F128" i="1"/>
  <c r="E128" i="1"/>
  <c r="D128" i="1"/>
  <c r="C128" i="1"/>
  <c r="H124" i="1"/>
  <c r="G124" i="1"/>
  <c r="F124" i="1"/>
  <c r="E124" i="1"/>
  <c r="D124" i="1"/>
  <c r="C124" i="1"/>
  <c r="H113" i="1"/>
  <c r="H103" i="1" s="1"/>
  <c r="G113" i="1"/>
  <c r="F113" i="1"/>
  <c r="E113" i="1"/>
  <c r="E103" i="1" s="1"/>
  <c r="D113" i="1"/>
  <c r="D103" i="1" s="1"/>
  <c r="C113" i="1"/>
  <c r="F103" i="1"/>
  <c r="G103" i="1"/>
  <c r="C103" i="1"/>
  <c r="E99" i="1"/>
  <c r="E90" i="1" s="1"/>
  <c r="H99" i="1"/>
  <c r="G99" i="1"/>
  <c r="G90" i="1" s="1"/>
  <c r="F99" i="1"/>
  <c r="D99" i="1"/>
  <c r="D90" i="1" s="1"/>
  <c r="C99" i="1"/>
  <c r="C90" i="1" s="1"/>
  <c r="H90" i="1"/>
  <c r="F90" i="1"/>
  <c r="H83" i="1"/>
  <c r="G83" i="1"/>
  <c r="F83" i="1"/>
  <c r="D83" i="1"/>
  <c r="C83" i="1"/>
  <c r="F166" i="1"/>
  <c r="F19" i="1" s="1"/>
  <c r="E166" i="1"/>
  <c r="E19" i="1" s="1"/>
  <c r="D166" i="1"/>
  <c r="D19" i="1" s="1"/>
  <c r="E72" i="1"/>
  <c r="H72" i="1"/>
  <c r="H18" i="1" s="1"/>
  <c r="G72" i="1"/>
  <c r="G71" i="1" s="1"/>
  <c r="G17" i="1" s="1"/>
  <c r="C72" i="1"/>
  <c r="C71" i="1" s="1"/>
  <c r="H68" i="1"/>
  <c r="H16" i="1" s="1"/>
  <c r="G68" i="1"/>
  <c r="G16" i="1" s="1"/>
  <c r="F68" i="1"/>
  <c r="F16" i="1" s="1"/>
  <c r="D68" i="1"/>
  <c r="D16" i="1" s="1"/>
  <c r="C68" i="1"/>
  <c r="C16" i="1" s="1"/>
  <c r="D66" i="1"/>
  <c r="D65" i="1" s="1"/>
  <c r="D13" i="1" s="1"/>
  <c r="H66" i="1"/>
  <c r="G66" i="1"/>
  <c r="G65" i="1" s="1"/>
  <c r="G13" i="1" s="1"/>
  <c r="E66" i="1"/>
  <c r="E65" i="1" s="1"/>
  <c r="E13" i="1" s="1"/>
  <c r="C66" i="1"/>
  <c r="C65" i="1" s="1"/>
  <c r="C13" i="1" s="1"/>
  <c r="H65" i="1"/>
  <c r="D62" i="1"/>
  <c r="G62" i="1"/>
  <c r="E62" i="1"/>
  <c r="C62" i="1"/>
  <c r="D55" i="1"/>
  <c r="H55" i="1"/>
  <c r="G55" i="1"/>
  <c r="E55" i="1"/>
  <c r="C55" i="1"/>
  <c r="H53" i="1"/>
  <c r="G53" i="1"/>
  <c r="F53" i="1"/>
  <c r="D53" i="1"/>
  <c r="C53" i="1"/>
  <c r="F32" i="1"/>
  <c r="H32" i="1"/>
  <c r="G32" i="1"/>
  <c r="D32" i="1"/>
  <c r="C32" i="1"/>
  <c r="D25" i="1"/>
  <c r="H25" i="1"/>
  <c r="G25" i="1"/>
  <c r="E25" i="1"/>
  <c r="C25" i="1"/>
  <c r="C19" i="1"/>
  <c r="C18" i="1"/>
  <c r="H13" i="1"/>
  <c r="E50" i="2" l="1"/>
  <c r="F55" i="2"/>
  <c r="G17" i="2"/>
  <c r="G16" i="2" s="1"/>
  <c r="D11" i="2"/>
  <c r="C123" i="1"/>
  <c r="G123" i="1"/>
  <c r="G18" i="1"/>
  <c r="H15" i="1"/>
  <c r="C17" i="1"/>
  <c r="C70" i="1"/>
  <c r="E49" i="2"/>
  <c r="C24" i="1"/>
  <c r="D24" i="1"/>
  <c r="D11" i="1" s="1"/>
  <c r="C17" i="2"/>
  <c r="E16" i="2"/>
  <c r="C50" i="2"/>
  <c r="C49" i="2" s="1"/>
  <c r="G50" i="2"/>
  <c r="C82" i="1"/>
  <c r="D50" i="2"/>
  <c r="D49" i="2" s="1"/>
  <c r="D55" i="2"/>
  <c r="E149" i="1"/>
  <c r="H149" i="1"/>
  <c r="E123" i="1"/>
  <c r="G24" i="1"/>
  <c r="G11" i="1" s="1"/>
  <c r="C16" i="2"/>
  <c r="C10" i="2" s="1"/>
  <c r="C9" i="2" s="1"/>
  <c r="E63" i="2"/>
  <c r="E62" i="2" s="1"/>
  <c r="E11" i="2"/>
  <c r="F49" i="2"/>
  <c r="G55" i="2"/>
  <c r="G49" i="2" s="1"/>
  <c r="C11" i="1"/>
  <c r="H24" i="1"/>
  <c r="H11" i="1" s="1"/>
  <c r="G70" i="1"/>
  <c r="H71" i="1"/>
  <c r="C15" i="1"/>
  <c r="D63" i="2"/>
  <c r="D62" i="2" s="1"/>
  <c r="G63" i="2"/>
  <c r="G62" i="2" s="1"/>
  <c r="F63" i="2"/>
  <c r="F62" i="2" s="1"/>
  <c r="F17" i="2"/>
  <c r="F16" i="2" s="1"/>
  <c r="D17" i="2"/>
  <c r="D16" i="2" s="1"/>
  <c r="E15" i="1"/>
  <c r="H123" i="1"/>
  <c r="G82" i="1"/>
  <c r="H82" i="1"/>
  <c r="E71" i="1"/>
  <c r="E18" i="1"/>
  <c r="D72" i="1"/>
  <c r="D82" i="1"/>
  <c r="D123" i="1"/>
  <c r="F25" i="1"/>
  <c r="E32" i="1"/>
  <c r="E53" i="1"/>
  <c r="F55" i="1"/>
  <c r="F62" i="1"/>
  <c r="F66" i="1"/>
  <c r="E68" i="1"/>
  <c r="F72" i="1"/>
  <c r="F82" i="1"/>
  <c r="E83" i="1"/>
  <c r="D177" i="1"/>
  <c r="D176" i="1" s="1"/>
  <c r="D175" i="1" s="1"/>
  <c r="F177" i="1"/>
  <c r="F123" i="1"/>
  <c r="G149" i="1"/>
  <c r="D150" i="1"/>
  <c r="D149" i="1" s="1"/>
  <c r="F150" i="1"/>
  <c r="F167" i="1"/>
  <c r="G168" i="1"/>
  <c r="G176" i="1"/>
  <c r="D178" i="1"/>
  <c r="F178" i="1"/>
  <c r="C81" i="1" l="1"/>
  <c r="C47" i="1" s="1"/>
  <c r="C39" i="1" s="1"/>
  <c r="C38" i="1" s="1"/>
  <c r="C12" i="1" s="1"/>
  <c r="C21" i="1" s="1"/>
  <c r="C20" i="1" s="1"/>
  <c r="F10" i="2"/>
  <c r="C79" i="1"/>
  <c r="E10" i="2"/>
  <c r="E9" i="2" s="1"/>
  <c r="G10" i="2"/>
  <c r="G9" i="2" s="1"/>
  <c r="D10" i="2"/>
  <c r="D9" i="2" s="1"/>
  <c r="F9" i="2"/>
  <c r="H81" i="1"/>
  <c r="H47" i="1" s="1"/>
  <c r="H39" i="1" s="1"/>
  <c r="H38" i="1" s="1"/>
  <c r="H23" i="1" s="1"/>
  <c r="H17" i="1"/>
  <c r="H70" i="1"/>
  <c r="C10" i="1"/>
  <c r="C9" i="1" s="1"/>
  <c r="D81" i="1"/>
  <c r="D47" i="1" s="1"/>
  <c r="D39" i="1" s="1"/>
  <c r="D38" i="1" s="1"/>
  <c r="D12" i="1" s="1"/>
  <c r="D71" i="1"/>
  <c r="D18" i="1"/>
  <c r="E70" i="1"/>
  <c r="E17" i="1"/>
  <c r="G167" i="1"/>
  <c r="F149" i="1"/>
  <c r="F176" i="1"/>
  <c r="D174" i="1"/>
  <c r="D173" i="1" s="1"/>
  <c r="D15" i="1"/>
  <c r="E82" i="1"/>
  <c r="G81" i="1"/>
  <c r="F71" i="1"/>
  <c r="F18" i="1"/>
  <c r="E24" i="1"/>
  <c r="F24" i="1"/>
  <c r="G175" i="1"/>
  <c r="F14" i="1"/>
  <c r="F81" i="1"/>
  <c r="E16" i="1"/>
  <c r="F65" i="1"/>
  <c r="C23" i="1" l="1"/>
  <c r="C22" i="1" s="1"/>
  <c r="H22" i="1"/>
  <c r="D21" i="1"/>
  <c r="H12" i="1"/>
  <c r="H21" i="1" s="1"/>
  <c r="H20" i="1" s="1"/>
  <c r="H79" i="1"/>
  <c r="D10" i="1"/>
  <c r="D23" i="1"/>
  <c r="D70" i="1"/>
  <c r="D79" i="1" s="1"/>
  <c r="D17" i="1"/>
  <c r="F13" i="1"/>
  <c r="G174" i="1"/>
  <c r="G15" i="1"/>
  <c r="F70" i="1"/>
  <c r="F17" i="1"/>
  <c r="G47" i="1"/>
  <c r="G14" i="1"/>
  <c r="F47" i="1"/>
  <c r="F11" i="1"/>
  <c r="E11" i="1"/>
  <c r="E81" i="1"/>
  <c r="E47" i="1" s="1"/>
  <c r="E39" i="1" s="1"/>
  <c r="E38" i="1" s="1"/>
  <c r="E23" i="1" s="1"/>
  <c r="E22" i="1" s="1"/>
  <c r="F175" i="1"/>
  <c r="H10" i="1" l="1"/>
  <c r="H9" i="1" s="1"/>
  <c r="D9" i="1"/>
  <c r="D22" i="1"/>
  <c r="D20" i="1"/>
  <c r="F174" i="1"/>
  <c r="F15" i="1"/>
  <c r="G39" i="1"/>
  <c r="G173" i="1"/>
  <c r="E79" i="1"/>
  <c r="E12" i="1"/>
  <c r="E21" i="1" s="1"/>
  <c r="E20" i="1" s="1"/>
  <c r="F39" i="1"/>
  <c r="E10" i="1" l="1"/>
  <c r="E9" i="1" s="1"/>
  <c r="G38" i="1"/>
  <c r="F173" i="1"/>
  <c r="F38" i="1"/>
  <c r="F79" i="1" l="1"/>
  <c r="F12" i="1"/>
  <c r="F23" i="1"/>
  <c r="G79" i="1"/>
  <c r="G23" i="1"/>
  <c r="G12" i="1"/>
  <c r="G22" i="1" l="1"/>
  <c r="F22" i="1"/>
  <c r="G10" i="1"/>
  <c r="G21" i="1"/>
  <c r="F21" i="1"/>
  <c r="F10" i="1"/>
  <c r="F20" i="1" l="1"/>
  <c r="G9" i="1"/>
  <c r="F9" i="1"/>
  <c r="G20" i="1"/>
</calcChain>
</file>

<file path=xl/sharedStrings.xml><?xml version="1.0" encoding="utf-8"?>
<sst xmlns="http://schemas.openxmlformats.org/spreadsheetml/2006/main" count="435" uniqueCount="386">
  <si>
    <t>Cod</t>
  </si>
  <si>
    <t>Denumire indicator</t>
  </si>
  <si>
    <t>Credite de angajament</t>
  </si>
  <si>
    <t>Credite bugetare anuale aprobate la finele perioadei de raportare</t>
  </si>
  <si>
    <t>Credite bugetare trimestriale cumulate</t>
  </si>
  <si>
    <t>Plati efectuate cumulat</t>
  </si>
  <si>
    <t>Plati efectuate luna curenta</t>
  </si>
  <si>
    <t xml:space="preserve">B        </t>
  </si>
  <si>
    <t>4"</t>
  </si>
  <si>
    <t>50. 05</t>
  </si>
  <si>
    <t xml:space="preserve">CHELTUIELI- TOTAL      </t>
  </si>
  <si>
    <t>50.05.01</t>
  </si>
  <si>
    <t>CHELTUIELI CURENTE</t>
  </si>
  <si>
    <t>50.05.10</t>
  </si>
  <si>
    <t>TITLUL I CHELTUIELI DE PERSONAL</t>
  </si>
  <si>
    <t>50.05.20</t>
  </si>
  <si>
    <t>TITLUL II BUNURI SI SERVICII</t>
  </si>
  <si>
    <t>TITLUL III DOBANZI</t>
  </si>
  <si>
    <t>TITLUL VI TRANSFERURI INTRE UNITATI ALE ADMINISTRATIEI PUBLICE</t>
  </si>
  <si>
    <t>57. 00</t>
  </si>
  <si>
    <t>TITLUL IX ASISTENTA SOCIALA</t>
  </si>
  <si>
    <t xml:space="preserve">TITLUL XI ALTE CHELTUIELI </t>
  </si>
  <si>
    <t>50.05.70</t>
  </si>
  <si>
    <t>CHELTUIELI DE CAPITAL</t>
  </si>
  <si>
    <t>50.05.71</t>
  </si>
  <si>
    <t>TITLUL XII ACTIVE NEFINANCIARE</t>
  </si>
  <si>
    <t>PLATI EFECTUATE IN ANII PRECEDENTI SI RECUPERATE IN ANUL CURENT</t>
  </si>
  <si>
    <t>66.00.05</t>
  </si>
  <si>
    <t>Partea a III-a CHELTUIELI SOCIAL - CULTURALE</t>
  </si>
  <si>
    <t>66.00.05.01</t>
  </si>
  <si>
    <t>SANATATE</t>
  </si>
  <si>
    <t>66.00.05.70</t>
  </si>
  <si>
    <t>66 .05</t>
  </si>
  <si>
    <t>Cheltuieli de salarii in bani</t>
  </si>
  <si>
    <t>66.05.01</t>
  </si>
  <si>
    <t>Salarii de baza</t>
  </si>
  <si>
    <t>Indemnizatii platite unor persoane din afara unitatii</t>
  </si>
  <si>
    <t>66.05.10</t>
  </si>
  <si>
    <t>Indemnizatii de delegare</t>
  </si>
  <si>
    <t>66.05.10.01</t>
  </si>
  <si>
    <t>Indemnizatii de detasare</t>
  </si>
  <si>
    <t>66.05.10.01.01</t>
  </si>
  <si>
    <t>66.05.10.01.12</t>
  </si>
  <si>
    <t>Contributii</t>
  </si>
  <si>
    <t>66.05.10.01.13</t>
  </si>
  <si>
    <t>Contributii de asigurari sociale de stat</t>
  </si>
  <si>
    <t>Contributii de asigurari de somaj</t>
  </si>
  <si>
    <t>66.05.10.01.30</t>
  </si>
  <si>
    <t>Contributii de asigurari sociale de sanatate</t>
  </si>
  <si>
    <t>66.05.10.03.01</t>
  </si>
  <si>
    <t xml:space="preserve">Contributii de asigurari pentru accidente de munca si boli profesionale </t>
  </si>
  <si>
    <t>66.05.10.03.02</t>
  </si>
  <si>
    <t>Contributii pentru concedii si indemnizatii</t>
  </si>
  <si>
    <t>66.05.10.03.03</t>
  </si>
  <si>
    <t>66.05.10.03.04</t>
  </si>
  <si>
    <t>Bunuri si servicii</t>
  </si>
  <si>
    <t>66.05.10.03.06</t>
  </si>
  <si>
    <t>Furnituri de birou</t>
  </si>
  <si>
    <t>66.05.20</t>
  </si>
  <si>
    <t>Materiale pentru curatenie</t>
  </si>
  <si>
    <t>66.05.20.01</t>
  </si>
  <si>
    <t>Incalzit, iluminat si forta motrica</t>
  </si>
  <si>
    <t>66.05.20.01.01</t>
  </si>
  <si>
    <t>Apa, canal si salubritate</t>
  </si>
  <si>
    <t>66.05.20.01.02</t>
  </si>
  <si>
    <t>Carburanti si lubrifianti</t>
  </si>
  <si>
    <t>66.05.20.01.03</t>
  </si>
  <si>
    <t>Piese de schimb</t>
  </si>
  <si>
    <t>66.05.20.01.04</t>
  </si>
  <si>
    <t>Posta, telecomunicatii, radio, tv, internet</t>
  </si>
  <si>
    <t>66.05.20.01.05</t>
  </si>
  <si>
    <t>Materiale si prestari de servicii cu caracter functional din care:</t>
  </si>
  <si>
    <t>66.05.20.01.06</t>
  </si>
  <si>
    <t>Materiale si prestari de servicii cu caracter functional pt ch.proprii</t>
  </si>
  <si>
    <t>66.05.20.01.08</t>
  </si>
  <si>
    <t>Alte bunuri si servicii pentru intretinere si functionare, din care:</t>
  </si>
  <si>
    <t>66.05.20.01.09</t>
  </si>
  <si>
    <t xml:space="preserve"> - sume pentru servicii poştale în vederea distribuţiei cardurilor naţionale </t>
  </si>
  <si>
    <t xml:space="preserve">  - sume pentru servicii de mententanta si suport tehnic pentru sistemul ERP</t>
  </si>
  <si>
    <t>66.05.20.01.30</t>
  </si>
  <si>
    <t>Reparatii curente</t>
  </si>
  <si>
    <t>66.05.20.02</t>
  </si>
  <si>
    <t>Bunuri de natura obiectelor de inventar</t>
  </si>
  <si>
    <t>Alte obiecte de inventar</t>
  </si>
  <si>
    <t>Deplasari, detasari, transferari</t>
  </si>
  <si>
    <t>66.05.20.05</t>
  </si>
  <si>
    <t>Deplasari interne, detasari, transferari</t>
  </si>
  <si>
    <t>66.05.20.05.30</t>
  </si>
  <si>
    <t>Deplasari in strainatate</t>
  </si>
  <si>
    <t>66.05.20.06</t>
  </si>
  <si>
    <t>Carti, publicatii si materiale documentare</t>
  </si>
  <si>
    <t>66.05.20.06.01</t>
  </si>
  <si>
    <t>Consultanta si expertiza</t>
  </si>
  <si>
    <t>66.05.20.06.02</t>
  </si>
  <si>
    <t>Pregatire profesionala</t>
  </si>
  <si>
    <t>66.05.20.11</t>
  </si>
  <si>
    <t>Protectia muncii</t>
  </si>
  <si>
    <t>66.05.20.12</t>
  </si>
  <si>
    <t>Alte cheltuieli</t>
  </si>
  <si>
    <t>66.05.20.13</t>
  </si>
  <si>
    <t>Chirii</t>
  </si>
  <si>
    <t>66.05.20.14</t>
  </si>
  <si>
    <t>Alte cheltuieli cu bunuri si servicii</t>
  </si>
  <si>
    <t>66.05.20.30</t>
  </si>
  <si>
    <t>66.05.20.30.04</t>
  </si>
  <si>
    <t>Alte dobanzi</t>
  </si>
  <si>
    <t>66.05.20.30.30</t>
  </si>
  <si>
    <t>Dobanda datorata trezoreriei statului</t>
  </si>
  <si>
    <t>Despagubiri civile</t>
  </si>
  <si>
    <t>66.05.70</t>
  </si>
  <si>
    <t>Active fixe</t>
  </si>
  <si>
    <t>Constructii</t>
  </si>
  <si>
    <t>66.05.71</t>
  </si>
  <si>
    <t>Masini, echipamente si mijloace de transport</t>
  </si>
  <si>
    <t>66.05.71.01</t>
  </si>
  <si>
    <t>Mobilier, aparatura birotica si alte active corporale</t>
  </si>
  <si>
    <t>Alte active fixe</t>
  </si>
  <si>
    <t>66.05.71.01.02</t>
  </si>
  <si>
    <t>Reparatii capitale aferente activelor fixe</t>
  </si>
  <si>
    <t>Administratia centrala</t>
  </si>
  <si>
    <t>66.05.71.01.30</t>
  </si>
  <si>
    <t>Servicii publice descentralizate, din care:</t>
  </si>
  <si>
    <t xml:space="preserve"> Plati efectuate in anii precedenti si recuperate in anul curent</t>
  </si>
  <si>
    <t>Materiale si prestari de servicii cu caracter medical</t>
  </si>
  <si>
    <t>66.05.02</t>
  </si>
  <si>
    <t>Produse farmaceutice, materiale sanitare specifice si dispozitive medicale</t>
  </si>
  <si>
    <t>Medicamente cu si fara contributie personala</t>
  </si>
  <si>
    <t xml:space="preserve">    ~ activitatea curenta</t>
  </si>
  <si>
    <t>66.05.03.01</t>
  </si>
  <si>
    <t xml:space="preserve">    ~  cost volum-rezultat</t>
  </si>
  <si>
    <t xml:space="preserve">    ~  cost volum</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</si>
  <si>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</si>
  <si>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</si>
  <si>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</si>
  <si>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</si>
  <si>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66.05.03.03</t>
  </si>
  <si>
    <t xml:space="preserve">          Programul national detratament pentru boli rare</t>
  </si>
  <si>
    <t xml:space="preserve">          Programul national de tratament al bolilor neurologice</t>
  </si>
  <si>
    <t>66.05.03.05</t>
  </si>
  <si>
    <t xml:space="preserve">          Programul national de tratament al hemofiliei si talasemiei</t>
  </si>
  <si>
    <t>66.05.04</t>
  </si>
  <si>
    <t xml:space="preserve">          Programul national  de diabet zaharat</t>
  </si>
  <si>
    <t>66.05.04.01</t>
  </si>
  <si>
    <t xml:space="preserve">          Programul national de boli endocrine</t>
  </si>
  <si>
    <t xml:space="preserve">          Programul national de transplant de organe, tesuturi si celule de origine umana</t>
  </si>
  <si>
    <t xml:space="preserve">         Programul national de sanatate mintala</t>
  </si>
  <si>
    <t>66.05.04.02</t>
  </si>
  <si>
    <t xml:space="preserve">          Programul national de oncologie</t>
  </si>
  <si>
    <t>66.05.04.03</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</si>
  <si>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</si>
  <si>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</si>
  <si>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</si>
  <si>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</si>
  <si>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</si>
  <si>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</si>
  <si>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</si>
  <si>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</si>
  <si>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66.05.04.05</t>
  </si>
  <si>
    <t xml:space="preserve">         Programul national de boli cardiovasculare</t>
  </si>
  <si>
    <t xml:space="preserve">       Programul national de sanatate mintala</t>
  </si>
  <si>
    <t xml:space="preserve"> Subprogramul de reconstructie mamara dupa afectiuni oncologice prin endoprotezare</t>
  </si>
  <si>
    <t>66.05.05</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</si>
  <si>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</si>
  <si>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</si>
  <si>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</si>
  <si>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</si>
  <si>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</si>
  <si>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</si>
  <si>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</si>
  <si>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66.05.06</t>
  </si>
  <si>
    <t>Servicii medicale in ambulator</t>
  </si>
  <si>
    <t>Asistenta medicala primara, din care:</t>
  </si>
  <si>
    <t xml:space="preserve">   - activitate curenta</t>
  </si>
  <si>
    <t>66.05.07</t>
  </si>
  <si>
    <t xml:space="preserve">  - centre de permanenta</t>
  </si>
  <si>
    <t>66.05.11</t>
  </si>
  <si>
    <t>Asistenta medicala  pentru specialitati clinice, din care:</t>
  </si>
  <si>
    <t>66.05.56</t>
  </si>
  <si>
    <t>~  OUG 35/2015</t>
  </si>
  <si>
    <t>66.05.56.02</t>
  </si>
  <si>
    <t>Asistenta medicala stomatologica, din care:</t>
  </si>
  <si>
    <t xml:space="preserve">   -  sume pentru servicii medicale tratament si medicatie pentru personalul contractual din sistemul sanitar</t>
  </si>
  <si>
    <t>68.05.57.00</t>
  </si>
  <si>
    <t>68.05.57.02</t>
  </si>
  <si>
    <t>Asistenta medicala pentru specialitati paraclinice, din care:</t>
  </si>
  <si>
    <t>68.05.57.02.01</t>
  </si>
  <si>
    <t xml:space="preserve">    ~ Subprogramul de monitorizarea activa a terapiilor specifice oncologice  prin PET CT</t>
  </si>
  <si>
    <t>68.05.05.01</t>
  </si>
  <si>
    <t xml:space="preserve">    ~  sume pentru evaluarea anuala a bolnavilor cu diabet zaharat (hemoglobina glicata)</t>
  </si>
  <si>
    <t>68.05.06</t>
  </si>
  <si>
    <t xml:space="preserve">    ~ Subprogramul de diagnostic genetic al tumorilor solide maligne ( sarcom Ewing si neuroblastom ) la copii si adulti</t>
  </si>
  <si>
    <t>97. 05</t>
  </si>
  <si>
    <t xml:space="preserve">Asistenta medicala in centrele medicale multifunctionale, din care: </t>
  </si>
  <si>
    <t>Servicii de urgenta prespitalicesti si transport sanitar</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</si>
  <si>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</si>
  <si>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</si>
  <si>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</si>
  <si>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</si>
  <si>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</si>
  <si>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Unitati de recuperare-reabilitare a sanatatii, din care:</t>
  </si>
  <si>
    <t xml:space="preserve">   ~ personal contractual</t>
  </si>
  <si>
    <t>Ingrijiri medicale la domiciliu</t>
  </si>
  <si>
    <t>Prestatii medicale acordate in baza documentelor internationale</t>
  </si>
  <si>
    <t xml:space="preserve"> Plati efectuate in anii precedenti si recuperate in anul curent-SANATATE</t>
  </si>
  <si>
    <t>TRANSFERURI CURENTE</t>
  </si>
  <si>
    <t>Transferuri din bugetul fondului national unic de asigurări sociale de sănătate către unitățile sanitare pentru acoperirea creșterilor salariale</t>
  </si>
  <si>
    <t xml:space="preserve">
-  influente cresteri salariale conform Legii 250/2016 privind aprobarea Ordonanţei de urgenţă a Guvernului nr. 20/2016 pentru modificarea şi completarea Ordonanţei de urgenţă a Guvernului nr. 57/2015 privind salarizarea personalului plătit din fonduri publice în anul 2016
</t>
  </si>
  <si>
    <t xml:space="preserve">
 - influente aferente gărzilor efectuate de personalul sanitar conform OUG 43/2016
</t>
  </si>
  <si>
    <t xml:space="preserve">     ~ influente financiare salariale conform O.G. nr.7 /2017 </t>
  </si>
  <si>
    <t>ASIGURARI SI ASISTENTA SOCIALA</t>
  </si>
  <si>
    <t>Ajutoare sociale</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</si>
  <si>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</si>
  <si>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</si>
  <si>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</si>
  <si>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</si>
  <si>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</si>
  <si>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 xml:space="preserve">  ~ hotarari judecatoresti</t>
  </si>
  <si>
    <t>formule</t>
  </si>
  <si>
    <t>Prevederi bugetare aprobate la finele perioadei de raportare</t>
  </si>
  <si>
    <t>Prevederi bugetare trimestriale cumulate</t>
  </si>
  <si>
    <t>Incasari realizate cumulat</t>
  </si>
  <si>
    <t>Incasari realizate luna curenta</t>
  </si>
  <si>
    <t>2'</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</si>
  <si>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</si>
  <si>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</si>
  <si>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</si>
  <si>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</si>
  <si>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</si>
  <si>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</si>
  <si>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</si>
  <si>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</si>
  <si>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</si>
  <si>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</si>
  <si>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</si>
  <si>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</si>
  <si>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</si>
  <si>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</si>
  <si>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</si>
  <si>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</si>
  <si>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</si>
  <si>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</si>
  <si>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</si>
  <si>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</si>
  <si>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</si>
  <si>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</si>
  <si>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</si>
  <si>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20.03.03.03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</si>
  <si>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</si>
  <si>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</si>
  <si>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</si>
  <si>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</si>
  <si>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</si>
  <si>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</si>
  <si>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</si>
  <si>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</si>
  <si>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20.05.07.01</t>
  </si>
  <si>
    <t>Contributii pentru concedii si indemnizatii de la persoane juridice sau fizice</t>
  </si>
  <si>
    <t>20.05.07.02</t>
  </si>
  <si>
    <t>Contributii pentru concedii si indemnizatii datorate de persoanele aflate in somaj</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</si>
  <si>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</si>
  <si>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</si>
  <si>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</si>
  <si>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</si>
  <si>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</si>
  <si>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</si>
  <si>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</si>
  <si>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</si>
  <si>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</si>
  <si>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</si>
  <si>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</si>
  <si>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</si>
  <si>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</si>
  <si>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</si>
  <si>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</si>
  <si>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</si>
  <si>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</si>
  <si>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</si>
  <si>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</si>
  <si>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</si>
  <si>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</si>
  <si>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</si>
  <si>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</si>
  <si>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</si>
  <si>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</si>
  <si>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</si>
  <si>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</si>
  <si>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</si>
  <si>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</si>
  <si>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</si>
  <si>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</si>
  <si>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</si>
  <si>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</si>
  <si>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</si>
  <si>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</si>
  <si>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</si>
  <si>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</si>
  <si>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</si>
  <si>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</si>
  <si>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</si>
  <si>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</si>
  <si>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</si>
  <si>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</si>
  <si>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</si>
  <si>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</si>
  <si>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</si>
  <si>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</si>
  <si>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</si>
  <si>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</si>
  <si>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</si>
  <si>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</si>
  <si>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</si>
  <si>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</si>
  <si>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</si>
  <si>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</si>
  <si>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</si>
  <si>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</si>
  <si>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</si>
  <si>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</si>
  <si>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</si>
  <si>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</si>
  <si>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</si>
  <si>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</si>
  <si>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</si>
  <si>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</si>
  <si>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</si>
  <si>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</si>
  <si>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</si>
  <si>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</si>
  <si>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</si>
  <si>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</si>
  <si>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</si>
  <si>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</si>
  <si>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</si>
  <si>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</si>
  <si>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</si>
  <si>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</si>
  <si>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</si>
  <si>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</si>
  <si>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</si>
  <si>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</si>
  <si>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</si>
  <si>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</si>
  <si>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</si>
  <si>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</si>
  <si>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</si>
  <si>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</si>
  <si>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</si>
  <si>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</si>
  <si>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</si>
  <si>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</si>
  <si>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</si>
  <si>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</si>
  <si>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</si>
  <si>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</si>
  <si>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</si>
  <si>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</si>
  <si>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</si>
  <si>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</si>
  <si>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</si>
  <si>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</si>
  <si>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</si>
  <si>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</si>
  <si>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</si>
  <si>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</si>
  <si>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</si>
  <si>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</si>
  <si>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</si>
  <si>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</si>
  <si>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</si>
  <si>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Raspundem de realitatea si exactitatea datelor</t>
  </si>
  <si>
    <t>Presedinte - Director General</t>
  </si>
  <si>
    <t>lei</t>
  </si>
  <si>
    <t>21.05.26</t>
  </si>
  <si>
    <t>CASA DE ASIGURARI DE SANATATE BISTRITA-NASAUD</t>
  </si>
  <si>
    <t>Alte drepturi salariale in bani, din care:</t>
  </si>
  <si>
    <r>
      <t>TITLUL</t>
    </r>
    <r>
      <rPr>
        <b/>
        <i/>
        <sz val="12"/>
        <rFont val="Palatino Linotype"/>
        <family val="1"/>
      </rPr>
      <t xml:space="preserve"> IX</t>
    </r>
    <r>
      <rPr>
        <b/>
        <sz val="12"/>
        <rFont val="Palatino Linotype"/>
        <family val="1"/>
      </rPr>
      <t xml:space="preserve"> ASISTENTA SOCIALA</t>
    </r>
  </si>
  <si>
    <t>CONT DE EXECUTIE CHELTUIELI DECEMBRIE  2017</t>
  </si>
  <si>
    <t>CONT DE EXECUTIE VENITURI DECEMBRIE   2017</t>
  </si>
  <si>
    <t>42,05.74</t>
  </si>
  <si>
    <t>Sume alocate bugetului Fondului national unic de asigurari sociale de sanatate pentru acoperirea deficitului rezultat din aplicarea prevederilor legale referitoare la concediile si indemnizatiile de asigurari sociale de sanatate</t>
  </si>
  <si>
    <t>Nr.  533 /12,01,2018</t>
  </si>
  <si>
    <t>Director  economic</t>
  </si>
  <si>
    <t>Ec. Ilisuan  Camelia</t>
  </si>
  <si>
    <t>Ec. Ratiu  Mircea</t>
  </si>
  <si>
    <t xml:space="preserve">                  Presedinte - Director General</t>
  </si>
  <si>
    <t xml:space="preserve">                               Ec. Ilisuan  Camelia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</si>
</sst>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l_e_i_-;\-* #,##0.00\ _l_e_i_-;_-* &quot;-&quot;??\ _l_e_i_-;_-@_-"/>
    <numFmt numFmtId="165" formatCode="#,##0.00_ ;[Red]\-#,##0.00\ "/>
    <numFmt numFmtId="166" formatCode="#,##0.00;[Red]#,##0.00"/>
  </numFmts>
  <fonts count="30">
    <font>
      <sz val="10"/>
      <name val="Arial"/>
      <charset val="238"/>
    </font>
    <font>
      <sz val="10"/>
      <name val="Arial"/>
      <family val="2"/>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sz val="10"/>
      <name val="Arial"/>
      <family val="2"/>
      <charset val="238"/>
    </font>
    <font>
      <sz val="10"/>
      <name val="Arial"/>
      <family val="2"/>
    </font>
    <font>
      <sz val="12"/>
      <name val="Arial"/>
      <family val="2"/>
    </font>
    <font>
      <b/>
      <i/>
      <sz val="10"/>
      <name val="Arial"/>
      <family val="2"/>
    </font>
    <font>
      <b/>
      <i/>
      <sz val="14"/>
      <name val="Arial"/>
      <family val="2"/>
    </font>
    <font>
      <b/>
      <sz val="10"/>
      <name val="Arial"/>
      <family val="2"/>
    </font>
    <font>
      <b/>
      <sz val="9"/>
      <name val="Arial"/>
      <family val="2"/>
    </font>
    <font>
      <b/>
      <sz val="10"/>
      <name val="Arial"/>
      <family val="2"/>
      <charset val="238"/>
    </font>
    <font>
      <b/>
      <sz val="9"/>
      <name val="Arial"/>
      <family val="2"/>
      <charset val="238"/>
    </font>
    <font>
      <sz val="9"/>
      <name val="Arial"/>
      <family val="2"/>
      <charset val="238"/>
    </font>
    <font>
      <sz val="11"/>
      <name val="Times New Roman CE"/>
      <charset val="238"/>
    </font>
    <font>
      <b/>
      <sz val="11"/>
      <name val="Times New Roman CE"/>
    </font>
    <font>
      <sz val="11"/>
      <name val="Calibri"/>
      <family val="2"/>
      <charset val="238"/>
    </font>
    <font>
      <sz val="10"/>
      <color indexed="8"/>
      <name val="Arial"/>
      <family val="2"/>
    </font>
    <font>
      <sz val="11"/>
      <name val="Arial"/>
      <family val="2"/>
      <charset val="238"/>
    </font>
    <font>
      <i/>
      <sz val="11"/>
      <name val="Arial"/>
      <family val="2"/>
    </font>
    <font>
      <sz val="11"/>
      <name val="Arial"/>
      <family val="2"/>
    </font>
    <font>
      <b/>
      <sz val="12"/>
      <name val="Palatino Linotype"/>
      <family val="1"/>
    </font>
    <font>
      <b/>
      <i/>
      <sz val="12"/>
      <name val="Palatino Linotype"/>
      <family val="1"/>
    </font>
    <font>
      <sz val="12"/>
      <name val="Palatino Linotype"/>
      <family val="1"/>
    </font>
    <font>
      <i/>
      <sz val="12"/>
      <name val="Palatino Linotype"/>
      <family val="1"/>
    </font>
    <font>
      <sz val="12"/>
      <color indexed="8"/>
      <name val="Palatino Linotype"/>
      <family val="1"/>
    </font>
    <font>
      <b/>
      <sz val="12"/>
      <color indexed="8"/>
      <name val="Palatino Linotype"/>
      <family val="1"/>
    </font>
    <font>
      <b/>
      <sz val="11"/>
      <name val="Arial"/>
      <family val="2"/>
    </font>
  </fonts>
  <fills count="3">
    <fill>
      <patternFill patternType="none"/>
    </fill>
    <fill>
      <patternFill patternType="gray125"/>
    </fill>
    <fill>
      <patternFill patternType="solid">
        <fgColor rgb="FFFFFF00"/>
        <bgColor indexed="64"/>
      </patternFill>
    </fill>
  </fills>
  <borders count="3">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13">
    <xf numFmtId="0" fontId="0" fillId="0" borderId="0"/>
    <xf numFmtId="0" fontId="6" fillId="0" borderId="0"/>
    <xf numFmtId="0" fontId="6" fillId="0" borderId="0"/>
    <xf numFmtId="0" fontId="1" fillId="0" borderId="0"/>
    <xf numFmtId="0" fontId="1" fillId="0" borderId="0"/>
    <xf numFmtId="164" fontId="7" fillId="0" borderId="0" applyFont="0" applyFill="0" applyBorder="0" applyAlignment="0" applyProtection="0"/>
    <xf numFmtId="3" fontId="6" fillId="0" borderId="0"/>
    <xf numFmtId="0" fontId="7" fillId="0" borderId="0"/>
    <xf numFmtId="0" fontId="7" fillId="0" borderId="0"/>
    <xf numFmtId="0" fontId="7" fillId="0" borderId="0"/>
    <xf numFmtId="0" fontId="8" fillId="0" borderId="0"/>
    <xf numFmtId="9" fontId="7" fillId="0" borderId="0" applyFont="0" applyFill="0" applyBorder="0" applyAlignment="0" applyProtection="0"/>
    <xf numFmtId="0" fontId="7" fillId="0" borderId="0"/>
  </cellStyleXfs>
  <cellXfs count="171">
    <xf numFmtId="0" fontId="0" fillId="0" borderId="0" xfId="0"/>
    <xf numFmtId="49" fontId="2" fillId="0" borderId="0" xfId="0" applyNumberFormat="1" applyFont="1" applyFill="1" applyBorder="1" applyAlignment="1">
      <alignment vertical="top" wrapText="1"/>
    </xf>
    <xf numFmtId="3" fontId="3" fillId="0" borderId="0" xfId="0" applyNumberFormat="1" applyFont="1" applyFill="1" applyBorder="1" applyAlignment="1">
      <alignment horizontal="center"/>
    </xf>
    <xf numFmtId="3" fontId="4" fillId="0" borderId="0" xfId="0" applyNumberFormat="1" applyFont="1" applyFill="1" applyBorder="1" applyAlignment="1">
      <alignment horizontal="center"/>
    </xf>
    <xf numFmtId="3" fontId="2" fillId="0" borderId="0" xfId="0" applyNumberFormat="1" applyFont="1" applyFill="1" applyBorder="1"/>
    <xf numFmtId="0" fontId="2" fillId="0" borderId="0" xfId="0" applyFont="1" applyFill="1"/>
    <xf numFmtId="3" fontId="5" fillId="0" borderId="0" xfId="0" applyNumberFormat="1" applyFont="1" applyFill="1" applyBorder="1" applyAlignment="1">
      <alignment wrapText="1"/>
    </xf>
    <xf numFmtId="3" fontId="4" fillId="0" borderId="0" xfId="0" applyNumberFormat="1" applyFont="1" applyFill="1" applyBorder="1" applyAlignment="1">
      <alignment horizontal="center" wrapText="1"/>
    </xf>
    <xf numFmtId="4" fontId="4" fillId="0" borderId="0" xfId="0" applyNumberFormat="1" applyFont="1" applyFill="1" applyBorder="1" applyAlignment="1">
      <alignment horizontal="center" wrapText="1"/>
    </xf>
    <xf numFmtId="49" fontId="5"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2" fillId="0" borderId="0" xfId="0" applyFont="1" applyFill="1" applyAlignment="1">
      <alignment horizontal="center" vertical="center" wrapText="1"/>
    </xf>
    <xf numFmtId="4" fontId="5" fillId="0" borderId="0" xfId="0" applyNumberFormat="1" applyFont="1" applyFill="1" applyBorder="1"/>
    <xf numFmtId="166" fontId="5" fillId="0" borderId="0" xfId="0" applyNumberFormat="1" applyFont="1" applyFill="1" applyBorder="1"/>
    <xf numFmtId="49" fontId="2" fillId="0" borderId="1" xfId="0" applyNumberFormat="1" applyFont="1" applyFill="1" applyBorder="1" applyAlignment="1">
      <alignment vertical="top" wrapText="1"/>
    </xf>
    <xf numFmtId="0" fontId="7" fillId="0" borderId="0" xfId="7" applyFill="1" applyAlignment="1">
      <alignment wrapText="1"/>
    </xf>
    <xf numFmtId="0" fontId="9" fillId="0" borderId="0" xfId="7" applyFont="1" applyFill="1" applyAlignment="1">
      <alignment horizontal="left"/>
    </xf>
    <xf numFmtId="4" fontId="10" fillId="0" borderId="0" xfId="7" applyNumberFormat="1" applyFont="1" applyFill="1" applyAlignment="1">
      <alignment horizontal="center"/>
    </xf>
    <xf numFmtId="0" fontId="7" fillId="0" borderId="0" xfId="7" applyFill="1"/>
    <xf numFmtId="4" fontId="7" fillId="0" borderId="0" xfId="7" applyNumberFormat="1" applyFill="1" applyBorder="1"/>
    <xf numFmtId="0" fontId="7" fillId="0" borderId="0" xfId="7" applyFill="1" applyBorder="1"/>
    <xf numFmtId="0" fontId="10" fillId="0" borderId="0" xfId="7" applyFont="1" applyFill="1" applyAlignment="1">
      <alignment horizontal="left"/>
    </xf>
    <xf numFmtId="0" fontId="11" fillId="0" borderId="0" xfId="7" applyFont="1" applyFill="1" applyAlignment="1">
      <alignment vertical="center" wrapText="1"/>
    </xf>
    <xf numFmtId="0" fontId="11" fillId="0" borderId="0" xfId="7" applyFont="1" applyFill="1" applyBorder="1" applyAlignment="1">
      <alignment horizontal="left"/>
    </xf>
    <xf numFmtId="0" fontId="9" fillId="0" borderId="0" xfId="7" applyFont="1" applyFill="1" applyBorder="1"/>
    <xf numFmtId="0" fontId="7" fillId="0" borderId="0" xfId="7" applyFont="1" applyFill="1" applyBorder="1"/>
    <xf numFmtId="4" fontId="7" fillId="0" borderId="0" xfId="7" applyNumberFormat="1" applyFont="1" applyFill="1" applyBorder="1"/>
    <xf numFmtId="0" fontId="9" fillId="0" borderId="0" xfId="7" applyFont="1" applyFill="1" applyAlignment="1">
      <alignment horizontal="center"/>
    </xf>
    <xf numFmtId="0" fontId="7" fillId="0" borderId="0" xfId="7" applyFill="1" applyBorder="1" applyAlignment="1">
      <alignment horizontal="center" wrapText="1"/>
    </xf>
    <xf numFmtId="4" fontId="11" fillId="0" borderId="1" xfId="7" applyNumberFormat="1" applyFont="1" applyFill="1" applyBorder="1" applyAlignment="1">
      <alignment horizontal="center" vertical="center" wrapText="1"/>
    </xf>
    <xf numFmtId="4" fontId="13" fillId="0" borderId="1" xfId="7" applyNumberFormat="1" applyFont="1" applyFill="1" applyBorder="1" applyAlignment="1">
      <alignment horizontal="center" vertical="center" wrapText="1"/>
    </xf>
    <xf numFmtId="3" fontId="11" fillId="0" borderId="1" xfId="7" applyNumberFormat="1" applyFont="1" applyFill="1" applyBorder="1" applyAlignment="1">
      <alignment horizontal="center" vertical="center" wrapText="1"/>
    </xf>
    <xf numFmtId="4" fontId="11" fillId="0" borderId="0" xfId="7" applyNumberFormat="1" applyFont="1" applyFill="1" applyBorder="1" applyAlignment="1">
      <alignment horizontal="center" vertical="center" wrapText="1"/>
    </xf>
    <xf numFmtId="0" fontId="7" fillId="0" borderId="0" xfId="7" applyFont="1" applyFill="1"/>
    <xf numFmtId="3" fontId="11" fillId="0" borderId="1" xfId="7" applyNumberFormat="1" applyFont="1" applyFill="1" applyBorder="1" applyAlignment="1">
      <alignment horizontal="center"/>
    </xf>
    <xf numFmtId="3" fontId="11" fillId="0" borderId="1" xfId="7" applyNumberFormat="1" applyFont="1" applyFill="1" applyBorder="1" applyAlignment="1">
      <alignment horizontal="center" wrapText="1"/>
    </xf>
    <xf numFmtId="3" fontId="11" fillId="0" borderId="0" xfId="7" applyNumberFormat="1" applyFont="1" applyFill="1" applyBorder="1" applyAlignment="1">
      <alignment horizontal="center"/>
    </xf>
    <xf numFmtId="3" fontId="7" fillId="0" borderId="0" xfId="7" applyNumberFormat="1" applyFont="1" applyFill="1" applyBorder="1"/>
    <xf numFmtId="3" fontId="7" fillId="0" borderId="0" xfId="7" applyNumberFormat="1" applyFont="1" applyFill="1"/>
    <xf numFmtId="49" fontId="14" fillId="0" borderId="1" xfId="7" applyNumberFormat="1" applyFont="1" applyFill="1" applyBorder="1" applyAlignment="1">
      <alignment horizontal="left"/>
    </xf>
    <xf numFmtId="4" fontId="11" fillId="0" borderId="1" xfId="7" applyNumberFormat="1" applyFont="1" applyFill="1" applyBorder="1" applyAlignment="1">
      <alignment wrapText="1"/>
    </xf>
    <xf numFmtId="3" fontId="11" fillId="0" borderId="1" xfId="7" applyNumberFormat="1" applyFont="1" applyFill="1" applyBorder="1"/>
    <xf numFmtId="4" fontId="11" fillId="0" borderId="0" xfId="7" applyNumberFormat="1" applyFont="1" applyFill="1" applyBorder="1"/>
    <xf numFmtId="3" fontId="7" fillId="0" borderId="0" xfId="7" applyNumberFormat="1" applyFill="1" applyBorder="1"/>
    <xf numFmtId="49" fontId="15" fillId="0" borderId="1" xfId="7" applyNumberFormat="1" applyFont="1" applyFill="1" applyBorder="1" applyAlignment="1">
      <alignment horizontal="left"/>
    </xf>
    <xf numFmtId="4" fontId="7" fillId="0" borderId="1" xfId="7" applyNumberFormat="1" applyFont="1" applyFill="1" applyBorder="1" applyAlignment="1">
      <alignment wrapText="1"/>
    </xf>
    <xf numFmtId="3" fontId="7" fillId="0" borderId="1" xfId="7" applyNumberFormat="1" applyFont="1" applyFill="1" applyBorder="1"/>
    <xf numFmtId="4" fontId="16" fillId="0" borderId="1" xfId="7" applyNumberFormat="1" applyFont="1" applyFill="1" applyBorder="1" applyAlignment="1">
      <alignment wrapText="1"/>
    </xf>
    <xf numFmtId="4" fontId="17" fillId="0" borderId="1" xfId="7" applyNumberFormat="1" applyFont="1" applyFill="1" applyBorder="1" applyAlignment="1">
      <alignment wrapText="1"/>
    </xf>
    <xf numFmtId="3" fontId="13" fillId="0" borderId="1" xfId="7" applyNumberFormat="1" applyFont="1" applyFill="1" applyBorder="1"/>
    <xf numFmtId="4" fontId="11" fillId="0" borderId="1" xfId="7" applyNumberFormat="1" applyFont="1" applyFill="1" applyBorder="1"/>
    <xf numFmtId="4" fontId="18" fillId="0" borderId="1" xfId="7" applyNumberFormat="1" applyFont="1" applyFill="1" applyBorder="1" applyAlignment="1">
      <alignment wrapText="1"/>
    </xf>
    <xf numFmtId="0" fontId="15" fillId="0" borderId="1" xfId="7" applyFont="1" applyFill="1" applyBorder="1" applyAlignment="1">
      <alignment wrapText="1"/>
    </xf>
    <xf numFmtId="49" fontId="12" fillId="0" borderId="1" xfId="7" applyNumberFormat="1" applyFont="1" applyFill="1" applyBorder="1" applyAlignment="1">
      <alignment horizontal="left"/>
    </xf>
    <xf numFmtId="4" fontId="11" fillId="0" borderId="2" xfId="7" applyNumberFormat="1" applyFont="1" applyFill="1" applyBorder="1"/>
    <xf numFmtId="0" fontId="11" fillId="0" borderId="0" xfId="7" applyFont="1" applyFill="1" applyBorder="1"/>
    <xf numFmtId="0" fontId="11" fillId="0" borderId="0" xfId="7" applyFont="1" applyFill="1"/>
    <xf numFmtId="0" fontId="11" fillId="0" borderId="1" xfId="7" applyFont="1" applyFill="1" applyBorder="1"/>
    <xf numFmtId="4" fontId="19" fillId="0" borderId="1" xfId="7" applyNumberFormat="1" applyFont="1" applyFill="1" applyBorder="1" applyAlignment="1">
      <alignment wrapText="1"/>
    </xf>
    <xf numFmtId="49" fontId="15" fillId="0" borderId="1" xfId="7" applyNumberFormat="1" applyFont="1" applyFill="1" applyBorder="1" applyAlignment="1" applyProtection="1">
      <alignment horizontal="left" vertical="center"/>
    </xf>
    <xf numFmtId="4" fontId="19" fillId="0" borderId="1" xfId="7" applyNumberFormat="1" applyFont="1" applyFill="1" applyBorder="1" applyAlignment="1" applyProtection="1">
      <alignment horizontal="left" wrapText="1"/>
    </xf>
    <xf numFmtId="4" fontId="15" fillId="0" borderId="1" xfId="7" applyNumberFormat="1" applyFont="1" applyFill="1" applyBorder="1" applyAlignment="1">
      <alignment horizontal="left"/>
    </xf>
    <xf numFmtId="4" fontId="7" fillId="0" borderId="1" xfId="7" applyNumberFormat="1" applyFont="1" applyFill="1" applyBorder="1" applyAlignment="1" applyProtection="1">
      <alignment horizontal="left" wrapText="1"/>
    </xf>
    <xf numFmtId="165" fontId="7" fillId="0" borderId="1" xfId="7" applyNumberFormat="1" applyFont="1" applyFill="1" applyBorder="1" applyAlignment="1" applyProtection="1">
      <alignment wrapText="1"/>
    </xf>
    <xf numFmtId="0" fontId="7" fillId="0" borderId="1" xfId="7" applyFont="1" applyFill="1" applyBorder="1" applyAlignment="1">
      <alignment wrapText="1"/>
    </xf>
    <xf numFmtId="165" fontId="7" fillId="0" borderId="1" xfId="1" applyNumberFormat="1" applyFont="1" applyFill="1" applyBorder="1" applyAlignment="1" applyProtection="1">
      <alignment wrapText="1"/>
    </xf>
    <xf numFmtId="0" fontId="7" fillId="0" borderId="1" xfId="7" applyFont="1" applyFill="1" applyBorder="1" applyAlignment="1">
      <alignment horizontal="left" vertical="center" wrapText="1"/>
    </xf>
    <xf numFmtId="0" fontId="20" fillId="0" borderId="0" xfId="7" applyFont="1" applyFill="1" applyBorder="1" applyAlignment="1">
      <alignment wrapText="1"/>
    </xf>
    <xf numFmtId="4" fontId="20" fillId="0" borderId="0" xfId="1" applyNumberFormat="1" applyFont="1" applyFill="1" applyBorder="1" applyAlignment="1">
      <alignment wrapText="1"/>
    </xf>
    <xf numFmtId="0" fontId="21" fillId="0" borderId="0" xfId="7" applyFont="1" applyFill="1" applyAlignment="1">
      <alignment horizontal="left" wrapText="1"/>
    </xf>
    <xf numFmtId="4" fontId="7" fillId="0" borderId="0" xfId="7" applyNumberFormat="1" applyFont="1" applyFill="1"/>
    <xf numFmtId="0" fontId="7" fillId="0" borderId="0" xfId="7" applyFont="1" applyFill="1" applyAlignment="1">
      <alignment wrapText="1"/>
    </xf>
    <xf numFmtId="0" fontId="22" fillId="0" borderId="0" xfId="7" applyFont="1" applyFill="1"/>
    <xf numFmtId="0" fontId="22" fillId="0" borderId="0" xfId="7" applyFont="1" applyFill="1" applyBorder="1"/>
    <xf numFmtId="4" fontId="22" fillId="0" borderId="0" xfId="7" applyNumberFormat="1" applyFont="1" applyFill="1" applyBorder="1"/>
    <xf numFmtId="4" fontId="7" fillId="0" borderId="0" xfId="7" applyNumberFormat="1" applyFill="1"/>
    <xf numFmtId="49" fontId="15" fillId="2" borderId="1" xfId="7" applyNumberFormat="1" applyFont="1" applyFill="1" applyBorder="1" applyAlignment="1">
      <alignment horizontal="left"/>
    </xf>
    <xf numFmtId="4" fontId="7" fillId="2" borderId="1" xfId="7" applyNumberFormat="1" applyFont="1" applyFill="1" applyBorder="1" applyAlignment="1">
      <alignment wrapText="1"/>
    </xf>
    <xf numFmtId="3" fontId="7" fillId="2" borderId="1" xfId="7" applyNumberFormat="1" applyFont="1" applyFill="1" applyBorder="1"/>
    <xf numFmtId="4" fontId="7" fillId="0" borderId="1" xfId="7" applyNumberFormat="1" applyFont="1" applyFill="1" applyBorder="1"/>
    <xf numFmtId="4" fontId="13" fillId="0" borderId="1" xfId="7" applyNumberFormat="1" applyFont="1" applyFill="1" applyBorder="1"/>
    <xf numFmtId="4" fontId="11" fillId="2" borderId="1" xfId="7" applyNumberFormat="1" applyFont="1" applyFill="1" applyBorder="1"/>
    <xf numFmtId="4" fontId="7" fillId="2" borderId="1" xfId="7" applyNumberFormat="1" applyFont="1" applyFill="1" applyBorder="1"/>
    <xf numFmtId="49" fontId="23" fillId="0" borderId="1" xfId="0" applyNumberFormat="1" applyFont="1" applyFill="1" applyBorder="1" applyAlignment="1">
      <alignment horizontal="center" vertical="top" wrapText="1"/>
    </xf>
    <xf numFmtId="3" fontId="23" fillId="0" borderId="1" xfId="0" applyNumberFormat="1" applyFont="1" applyFill="1" applyBorder="1" applyAlignment="1">
      <alignment horizontal="center"/>
    </xf>
    <xf numFmtId="3" fontId="24" fillId="0" borderId="1" xfId="0" applyNumberFormat="1" applyFont="1" applyFill="1" applyBorder="1" applyAlignment="1">
      <alignment horizontal="center"/>
    </xf>
    <xf numFmtId="3" fontId="24" fillId="0" borderId="0" xfId="0" applyNumberFormat="1" applyFont="1" applyFill="1" applyBorder="1" applyAlignment="1">
      <alignment horizontal="center"/>
    </xf>
    <xf numFmtId="4" fontId="23" fillId="0" borderId="0" xfId="0" applyNumberFormat="1" applyFont="1" applyFill="1" applyBorder="1"/>
    <xf numFmtId="0" fontId="25" fillId="0" borderId="0" xfId="0" applyFont="1" applyFill="1"/>
    <xf numFmtId="49" fontId="23" fillId="0" borderId="1" xfId="0" applyNumberFormat="1" applyFont="1" applyFill="1" applyBorder="1" applyAlignment="1">
      <alignment vertical="top" wrapText="1"/>
    </xf>
    <xf numFmtId="165" fontId="23" fillId="0" borderId="1" xfId="1" applyNumberFormat="1" applyFont="1" applyFill="1" applyBorder="1" applyAlignment="1" applyProtection="1">
      <alignment horizontal="left" wrapText="1"/>
    </xf>
    <xf numFmtId="3" fontId="23" fillId="0" borderId="1" xfId="2" applyNumberFormat="1" applyFont="1" applyFill="1" applyBorder="1" applyAlignment="1" applyProtection="1">
      <alignment horizontal="right" wrapText="1"/>
    </xf>
    <xf numFmtId="4" fontId="23" fillId="0" borderId="1" xfId="2" applyNumberFormat="1" applyFont="1" applyFill="1" applyBorder="1" applyAlignment="1" applyProtection="1">
      <alignment horizontal="right" wrapText="1"/>
    </xf>
    <xf numFmtId="3" fontId="23" fillId="0" borderId="0" xfId="0" applyNumberFormat="1" applyFont="1" applyFill="1" applyBorder="1"/>
    <xf numFmtId="166" fontId="23" fillId="0" borderId="0" xfId="0" applyNumberFormat="1" applyFont="1" applyFill="1" applyBorder="1"/>
    <xf numFmtId="4" fontId="23" fillId="0" borderId="0" xfId="0" applyNumberFormat="1" applyFont="1" applyFill="1"/>
    <xf numFmtId="0" fontId="23" fillId="0" borderId="0" xfId="0" applyFont="1" applyFill="1"/>
    <xf numFmtId="165" fontId="23" fillId="0" borderId="1" xfId="1" applyNumberFormat="1" applyFont="1" applyFill="1" applyBorder="1" applyAlignment="1">
      <alignment wrapText="1"/>
    </xf>
    <xf numFmtId="3" fontId="23" fillId="0" borderId="1" xfId="2" applyNumberFormat="1" applyFont="1" applyFill="1" applyBorder="1" applyAlignment="1">
      <alignment horizontal="right" wrapText="1"/>
    </xf>
    <xf numFmtId="4" fontId="23" fillId="0" borderId="1" xfId="2" applyNumberFormat="1" applyFont="1" applyFill="1" applyBorder="1" applyAlignment="1">
      <alignment horizontal="right" wrapText="1"/>
    </xf>
    <xf numFmtId="49" fontId="23" fillId="0" borderId="1" xfId="0" applyNumberFormat="1" applyFont="1" applyFill="1" applyBorder="1" applyAlignment="1">
      <alignment horizontal="left" vertical="top" wrapText="1"/>
    </xf>
    <xf numFmtId="4" fontId="25" fillId="0" borderId="1" xfId="1" applyNumberFormat="1" applyFont="1" applyFill="1" applyBorder="1" applyAlignment="1">
      <alignment wrapText="1"/>
    </xf>
    <xf numFmtId="3" fontId="24" fillId="0" borderId="1" xfId="0" applyNumberFormat="1" applyFont="1" applyFill="1" applyBorder="1" applyAlignment="1">
      <alignment horizontal="right"/>
    </xf>
    <xf numFmtId="4" fontId="25" fillId="0" borderId="1" xfId="2" applyNumberFormat="1" applyFont="1" applyFill="1" applyBorder="1" applyAlignment="1" applyProtection="1">
      <alignment horizontal="right" wrapText="1"/>
    </xf>
    <xf numFmtId="4" fontId="25" fillId="0" borderId="1" xfId="0" applyNumberFormat="1" applyFont="1" applyFill="1" applyBorder="1"/>
    <xf numFmtId="3" fontId="25" fillId="0" borderId="0" xfId="0" applyNumberFormat="1" applyFont="1" applyFill="1" applyBorder="1"/>
    <xf numFmtId="165" fontId="25" fillId="0" borderId="1" xfId="1" applyNumberFormat="1" applyFont="1" applyFill="1" applyBorder="1" applyAlignment="1">
      <alignment wrapText="1"/>
    </xf>
    <xf numFmtId="49" fontId="25" fillId="0" borderId="1" xfId="0" applyNumberFormat="1" applyFont="1" applyFill="1" applyBorder="1" applyAlignment="1">
      <alignment vertical="top" wrapText="1"/>
    </xf>
    <xf numFmtId="165" fontId="25" fillId="2" borderId="1" xfId="1" applyNumberFormat="1" applyFont="1" applyFill="1" applyBorder="1" applyAlignment="1">
      <alignment wrapText="1"/>
    </xf>
    <xf numFmtId="3" fontId="24" fillId="2" borderId="1" xfId="0" applyNumberFormat="1" applyFont="1" applyFill="1" applyBorder="1" applyAlignment="1">
      <alignment horizontal="right"/>
    </xf>
    <xf numFmtId="4" fontId="25" fillId="2" borderId="1" xfId="2" applyNumberFormat="1" applyFont="1" applyFill="1" applyBorder="1" applyAlignment="1" applyProtection="1">
      <alignment horizontal="right" wrapText="1"/>
    </xf>
    <xf numFmtId="4" fontId="25" fillId="2" borderId="1" xfId="0" applyNumberFormat="1" applyFont="1" applyFill="1" applyBorder="1"/>
    <xf numFmtId="165" fontId="25" fillId="0" borderId="1" xfId="1" applyNumberFormat="1" applyFont="1" applyFill="1" applyBorder="1" applyAlignment="1" applyProtection="1">
      <alignment horizontal="left" vertical="center" wrapText="1"/>
    </xf>
    <xf numFmtId="3" fontId="26" fillId="0" borderId="0" xfId="0" applyNumberFormat="1" applyFont="1" applyFill="1" applyBorder="1"/>
    <xf numFmtId="0" fontId="26" fillId="0" borderId="0" xfId="0" applyFont="1" applyFill="1"/>
    <xf numFmtId="165" fontId="26" fillId="0" borderId="1" xfId="1" applyNumberFormat="1" applyFont="1" applyFill="1" applyBorder="1" applyAlignment="1">
      <alignment wrapText="1"/>
    </xf>
    <xf numFmtId="49" fontId="26" fillId="0" borderId="1" xfId="0" applyNumberFormat="1" applyFont="1" applyFill="1" applyBorder="1" applyAlignment="1">
      <alignment vertical="top" wrapText="1"/>
    </xf>
    <xf numFmtId="3" fontId="23" fillId="0" borderId="1" xfId="2" applyNumberFormat="1" applyFont="1" applyFill="1" applyBorder="1" applyAlignment="1">
      <alignment horizontal="right"/>
    </xf>
    <xf numFmtId="4" fontId="23" fillId="0" borderId="1" xfId="2" applyNumberFormat="1" applyFont="1" applyFill="1" applyBorder="1" applyAlignment="1">
      <alignment horizontal="right"/>
    </xf>
    <xf numFmtId="4" fontId="25" fillId="0" borderId="1" xfId="0" applyNumberFormat="1" applyFont="1" applyFill="1" applyBorder="1" applyAlignment="1">
      <alignment vertical="top" wrapText="1"/>
    </xf>
    <xf numFmtId="165" fontId="23" fillId="0" borderId="1" xfId="2" applyNumberFormat="1" applyFont="1" applyFill="1" applyBorder="1" applyAlignment="1">
      <alignment wrapText="1"/>
    </xf>
    <xf numFmtId="4" fontId="24" fillId="0" borderId="1" xfId="0" applyNumberFormat="1" applyFont="1" applyFill="1" applyBorder="1" applyAlignment="1">
      <alignment horizontal="right"/>
    </xf>
    <xf numFmtId="165" fontId="25" fillId="0" borderId="1" xfId="2" applyNumberFormat="1" applyFont="1" applyFill="1" applyBorder="1" applyAlignment="1">
      <alignment wrapText="1"/>
    </xf>
    <xf numFmtId="4" fontId="25" fillId="0" borderId="1" xfId="0" applyNumberFormat="1" applyFont="1" applyFill="1" applyBorder="1" applyAlignment="1" applyProtection="1">
      <alignment wrapText="1"/>
    </xf>
    <xf numFmtId="4" fontId="25" fillId="0" borderId="1" xfId="0" applyNumberFormat="1" applyFont="1" applyFill="1" applyBorder="1" applyAlignment="1" applyProtection="1">
      <alignment horizontal="left" wrapText="1"/>
    </xf>
    <xf numFmtId="4" fontId="26" fillId="0" borderId="1" xfId="0" applyNumberFormat="1" applyFont="1" applyFill="1" applyBorder="1" applyAlignment="1">
      <alignment horizontal="right"/>
    </xf>
    <xf numFmtId="4" fontId="23" fillId="0" borderId="1" xfId="0" applyNumberFormat="1" applyFont="1" applyFill="1" applyBorder="1" applyAlignment="1" applyProtection="1">
      <alignment horizontal="left" wrapText="1"/>
    </xf>
    <xf numFmtId="165" fontId="27" fillId="0" borderId="1" xfId="1" applyNumberFormat="1" applyFont="1" applyFill="1" applyBorder="1" applyAlignment="1">
      <alignment wrapText="1"/>
    </xf>
    <xf numFmtId="4" fontId="25" fillId="0" borderId="1" xfId="1" applyNumberFormat="1" applyFont="1" applyFill="1" applyBorder="1" applyAlignment="1" applyProtection="1">
      <alignment wrapText="1"/>
    </xf>
    <xf numFmtId="4" fontId="25" fillId="0" borderId="1" xfId="0" applyNumberFormat="1" applyFont="1" applyFill="1" applyBorder="1" applyProtection="1"/>
    <xf numFmtId="3" fontId="23" fillId="0" borderId="0" xfId="0" applyNumberFormat="1" applyFont="1" applyFill="1" applyBorder="1" applyProtection="1"/>
    <xf numFmtId="165" fontId="27" fillId="0" borderId="1" xfId="1" applyNumberFormat="1" applyFont="1" applyFill="1" applyBorder="1" applyAlignment="1">
      <alignment horizontal="left" vertical="center" wrapText="1"/>
    </xf>
    <xf numFmtId="165" fontId="28" fillId="0" borderId="1" xfId="2" applyNumberFormat="1" applyFont="1" applyFill="1" applyBorder="1" applyAlignment="1">
      <alignment horizontal="left" vertical="center" wrapText="1"/>
    </xf>
    <xf numFmtId="165" fontId="27" fillId="0" borderId="1" xfId="2" applyNumberFormat="1" applyFont="1" applyFill="1" applyBorder="1" applyAlignment="1">
      <alignment horizontal="left" vertical="center" wrapText="1"/>
    </xf>
    <xf numFmtId="3" fontId="25" fillId="0" borderId="0" xfId="0" applyNumberFormat="1" applyFont="1" applyFill="1" applyBorder="1" applyProtection="1"/>
    <xf numFmtId="4" fontId="25" fillId="2" borderId="1" xfId="0" applyNumberFormat="1" applyFont="1" applyFill="1" applyBorder="1" applyAlignment="1">
      <alignment vertical="top" wrapText="1"/>
    </xf>
    <xf numFmtId="3" fontId="25" fillId="0" borderId="1" xfId="0" applyNumberFormat="1" applyFont="1" applyFill="1" applyBorder="1" applyAlignment="1" applyProtection="1">
      <alignment vertical="top" wrapText="1"/>
    </xf>
    <xf numFmtId="165" fontId="23" fillId="0" borderId="1" xfId="3" applyNumberFormat="1" applyFont="1" applyFill="1" applyBorder="1" applyAlignment="1">
      <alignment vertical="top" wrapText="1"/>
    </xf>
    <xf numFmtId="49" fontId="23" fillId="0" borderId="1" xfId="0" applyNumberFormat="1" applyFont="1" applyFill="1" applyBorder="1" applyAlignment="1" applyProtection="1">
      <alignment vertical="top" wrapText="1"/>
    </xf>
    <xf numFmtId="49" fontId="25" fillId="0" borderId="1" xfId="0" applyNumberFormat="1" applyFont="1" applyFill="1" applyBorder="1" applyAlignment="1" applyProtection="1">
      <alignment vertical="top" wrapText="1"/>
    </xf>
    <xf numFmtId="165" fontId="23" fillId="0" borderId="1" xfId="4" applyNumberFormat="1" applyFont="1" applyFill="1" applyBorder="1" applyAlignment="1" applyProtection="1">
      <alignment vertical="top" wrapText="1"/>
    </xf>
    <xf numFmtId="4" fontId="25" fillId="0" borderId="0" xfId="0" applyNumberFormat="1" applyFont="1" applyFill="1" applyBorder="1"/>
    <xf numFmtId="0" fontId="25" fillId="0" borderId="0" xfId="0" applyFont="1" applyFill="1" applyBorder="1"/>
    <xf numFmtId="3" fontId="24" fillId="0" borderId="2" xfId="0" applyNumberFormat="1" applyFont="1" applyFill="1" applyBorder="1" applyAlignment="1">
      <alignment horizontal="right"/>
    </xf>
    <xf numFmtId="4" fontId="25" fillId="0" borderId="1" xfId="0" applyNumberFormat="1" applyFont="1" applyFill="1" applyBorder="1" applyAlignment="1">
      <alignment horizontal="left" vertical="center" wrapText="1"/>
    </xf>
    <xf numFmtId="2" fontId="25" fillId="0" borderId="1" xfId="1" applyNumberFormat="1" applyFont="1" applyFill="1" applyBorder="1" applyAlignment="1">
      <alignment wrapText="1"/>
    </xf>
    <xf numFmtId="165" fontId="23" fillId="0" borderId="1" xfId="1" applyNumberFormat="1" applyFont="1" applyFill="1" applyBorder="1" applyAlignment="1"/>
    <xf numFmtId="165" fontId="25" fillId="0" borderId="1" xfId="1" applyNumberFormat="1" applyFont="1" applyFill="1" applyBorder="1" applyAlignment="1"/>
    <xf numFmtId="4" fontId="19" fillId="2" borderId="1" xfId="7" applyNumberFormat="1" applyFont="1" applyFill="1" applyBorder="1" applyAlignment="1" applyProtection="1">
      <alignment horizontal="left" wrapText="1"/>
    </xf>
    <xf numFmtId="4" fontId="11" fillId="2" borderId="0" xfId="7" applyNumberFormat="1" applyFont="1" applyFill="1" applyBorder="1"/>
    <xf numFmtId="3" fontId="7" fillId="2" borderId="0" xfId="7" applyNumberFormat="1" applyFill="1" applyBorder="1"/>
    <xf numFmtId="4" fontId="7" fillId="2" borderId="0" xfId="7" applyNumberFormat="1" applyFill="1" applyBorder="1"/>
    <xf numFmtId="0" fontId="7" fillId="2" borderId="0" xfId="7" applyFill="1" applyBorder="1"/>
    <xf numFmtId="0" fontId="7" fillId="2" borderId="0" xfId="7" applyFill="1"/>
    <xf numFmtId="49" fontId="5" fillId="0" borderId="0" xfId="0" applyNumberFormat="1" applyFont="1" applyFill="1" applyBorder="1" applyAlignment="1">
      <alignment vertical="top" wrapText="1"/>
    </xf>
    <xf numFmtId="0" fontId="29" fillId="0" borderId="0" xfId="7" applyFont="1" applyFill="1"/>
    <xf numFmtId="4" fontId="29" fillId="0" borderId="0" xfId="7" applyNumberFormat="1" applyFont="1" applyFill="1"/>
    <xf numFmtId="3" fontId="5" fillId="0" borderId="0" xfId="0" applyNumberFormat="1" applyFont="1" applyFill="1" applyBorder="1"/>
    <xf numFmtId="0" fontId="5" fillId="0" borderId="0" xfId="0" applyFont="1" applyFill="1"/>
    <xf numFmtId="4" fontId="11" fillId="0" borderId="0" xfId="7" applyNumberFormat="1" applyFont="1" applyFill="1"/>
    <xf numFmtId="0" fontId="29" fillId="0" borderId="0" xfId="7" applyFont="1" applyFill="1" applyAlignment="1">
      <alignment wrapText="1"/>
    </xf>
    <xf numFmtId="0" fontId="11" fillId="0" borderId="0" xfId="7" applyFont="1" applyFill="1" applyAlignment="1">
      <alignment wrapText="1"/>
    </xf>
    <xf numFmtId="0" fontId="11" fillId="0" borderId="0" xfId="7" applyFont="1" applyFill="1" applyBorder="1" applyAlignment="1">
      <alignment horizontal="center" wrapText="1"/>
    </xf>
    <xf numFmtId="4" fontId="11" fillId="0" borderId="0" xfId="7" applyNumberFormat="1" applyFont="1" applyFill="1" applyBorder="1" applyAlignment="1">
      <alignment horizontal="center" vertical="center" wrapText="1"/>
    </xf>
    <xf numFmtId="0" fontId="21" fillId="0" borderId="0" xfId="7" applyFont="1" applyFill="1" applyAlignment="1">
      <alignment horizontal="left" wrapText="1"/>
    </xf>
    <xf numFmtId="0" fontId="12" fillId="0" borderId="0" xfId="7" applyFont="1" applyFill="1" applyBorder="1" applyAlignment="1">
      <alignment horizontal="center" wrapText="1"/>
    </xf>
    <xf numFmtId="0" fontId="11" fillId="0" borderId="0" xfId="7" applyFont="1" applyFill="1" applyBorder="1" applyAlignment="1">
      <alignment horizontal="center"/>
    </xf>
    <xf numFmtId="0" fontId="7" fillId="0" borderId="0" xfId="7" applyFill="1" applyBorder="1" applyAlignment="1">
      <alignment horizontal="center" wrapText="1"/>
    </xf>
  </cellXfs>
  <cellStyles count="13">
    <cellStyle name="Comma 2" xfId="5" xr:uid="{00000000-0005-0000-0000-000000000000}"/>
    <cellStyle name="Comma0" xfId="6" xr:uid="{00000000-0005-0000-0000-000001000000}"/>
    <cellStyle name="Normal" xfId="0" builtinId="0"/>
    <cellStyle name="Normal 2" xfId="7" xr:uid="{00000000-0005-0000-0000-000003000000}"/>
    <cellStyle name="Normal 3" xfId="8" xr:uid="{00000000-0005-0000-0000-000004000000}"/>
    <cellStyle name="Normal 4" xfId="9" xr:uid="{00000000-0005-0000-0000-000005000000}"/>
    <cellStyle name="Normal 5" xfId="10" xr:uid="{00000000-0005-0000-0000-000006000000}"/>
    <cellStyle name="Normal_buget 2004 cf lg 507 2003 CU DEBL10% MAI cu virari" xfId="3" xr:uid="{00000000-0005-0000-0000-000007000000}"/>
    <cellStyle name="Normal_BUGET RECTIFICARE OUG 89 VIRARI FINALE" xfId="1" xr:uid="{00000000-0005-0000-0000-000008000000}"/>
    <cellStyle name="Normal_BUGET RECTIFICARE OUG 89 VIRARI FINALE_12.Cont executie CHELTUIELI DECEMBRIE 2014" xfId="2" xr:uid="{00000000-0005-0000-0000-000009000000}"/>
    <cellStyle name="Normal_LG 216 CALCULE BVC 2001" xfId="4" xr:uid="{00000000-0005-0000-0000-00000A000000}"/>
    <cellStyle name="Percent 2" xfId="11" xr:uid="{00000000-0005-0000-0000-00000B000000}"/>
    <cellStyle name="Style 1" xfId="12"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0.90.1\Comunicare\Buget_Creante\FLOOOOOOOO\CONT%20DE%20EXECUTIE\2017\10.octombrie\10.%20%20Cont%20executie%20VENITURI%20%20octombrie%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get an 2017"/>
      <sheetName val="TRIMESTRE"/>
      <sheetName val="LUNA ANTERIOARA"/>
      <sheetName val="IUNIE_mii_lei vio"/>
      <sheetName val="Verificare bilant"/>
      <sheetName val="cumulat"/>
      <sheetName val="luna curenta"/>
      <sheetName val="cumulat si luna curenta"/>
      <sheetName val="Cont exc Finante sursa 2"/>
      <sheetName val="Cont exc Finante"/>
      <sheetName val="SUME ANAF"/>
      <sheetName val="Alba1"/>
      <sheetName val="Arad1"/>
      <sheetName val="Arges1"/>
      <sheetName val="Bacau1"/>
      <sheetName val="Bihor1"/>
      <sheetName val="Bistrita1"/>
      <sheetName val="Botosani1"/>
      <sheetName val="Brasov1"/>
      <sheetName val="Braila1"/>
      <sheetName val="Buzau1"/>
      <sheetName val="Caras1"/>
      <sheetName val="Calarasi1"/>
      <sheetName val="Cluj1"/>
      <sheetName val="Constanta1"/>
      <sheetName val="Covasna1"/>
      <sheetName val="Dambovita1"/>
      <sheetName val="Dolj1"/>
      <sheetName val="Galati1"/>
      <sheetName val="Giurgiu1"/>
      <sheetName val="Gorj1"/>
      <sheetName val="Harghita1"/>
      <sheetName val="Hunedoara1"/>
      <sheetName val="Ialomita1"/>
      <sheetName val="Iasi1"/>
      <sheetName val="Maramures1"/>
      <sheetName val="Mehedinti1"/>
      <sheetName val="Mures1"/>
      <sheetName val="Neamt1"/>
      <sheetName val="Olt1"/>
      <sheetName val="Prahova1"/>
      <sheetName val="Satu_Mare1"/>
      <sheetName val="Salaj1"/>
      <sheetName val="Sibiu1"/>
      <sheetName val="Suceava1"/>
      <sheetName val="Teleorman1"/>
      <sheetName val="Timis1"/>
      <sheetName val="Tulcea1"/>
      <sheetName val="Vaslui1"/>
      <sheetName val="Valcea1"/>
      <sheetName val="Vrancea1"/>
      <sheetName val="Bucuresti1"/>
      <sheetName val="Ilfov1"/>
      <sheetName val="OPSNAJ1"/>
      <sheetName val="CNAS1"/>
      <sheetName val="RETINERE"/>
      <sheetName val="CAST1"/>
    </sheetNames>
    <sheetDataSet>
      <sheetData sheetId="0">
        <row r="10">
          <cell r="I10">
            <v>0</v>
          </cell>
        </row>
        <row r="11">
          <cell r="I11">
            <v>0</v>
          </cell>
        </row>
        <row r="12">
          <cell r="I12">
            <v>0</v>
          </cell>
        </row>
        <row r="13">
          <cell r="I13">
            <v>0</v>
          </cell>
        </row>
      </sheetData>
      <sheetData sheetId="1">
        <row r="10">
          <cell r="I10">
            <v>0</v>
          </cell>
        </row>
        <row r="11">
          <cell r="I11">
            <v>0</v>
          </cell>
        </row>
        <row r="12">
          <cell r="I12">
            <v>0</v>
          </cell>
        </row>
        <row r="13">
          <cell r="I13">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W149"/>
  <sheetViews>
    <sheetView zoomScaleNormal="100" workbookViewId="0">
      <pane xSplit="4" ySplit="8" topLeftCell="F9" activePane="bottomRight" state="frozen"/>
      <selection activeCell="F7" sqref="F7:G81"/>
      <selection pane="topRight" activeCell="F7" sqref="F7:G81"/>
      <selection pane="bottomLeft" activeCell="F7" sqref="F7:G81"/>
      <selection pane="bottomRight" activeCell="F22" sqref="F22"/>
    </sheetView>
  </sheetViews>
  <sheetFormatPr defaultRowHeight="12.75"/>
  <cols>
    <col min="1" max="1" width="10.28515625" style="18" bestFit="1" customWidth="1"/>
    <col min="2" max="2" width="57.5703125" style="21" customWidth="1"/>
    <col min="3" max="3" width="5.5703125" style="36" customWidth="1"/>
    <col min="4" max="4" width="13.85546875" style="78" customWidth="1"/>
    <col min="5" max="5" width="13.85546875" style="78" hidden="1" customWidth="1"/>
    <col min="6" max="7" width="18" style="21" customWidth="1"/>
    <col min="8" max="8" width="10.7109375" style="23" customWidth="1"/>
    <col min="9" max="10" width="13.42578125" style="23" bestFit="1" customWidth="1"/>
    <col min="11" max="11" width="14.42578125" style="23" bestFit="1" customWidth="1"/>
    <col min="12" max="12" width="9.28515625" style="23" customWidth="1"/>
    <col min="13" max="13" width="11.7109375" style="23" bestFit="1" customWidth="1"/>
    <col min="14" max="14" width="9.140625" style="23"/>
    <col min="15" max="15" width="10.5703125" style="23" customWidth="1"/>
    <col min="16" max="16" width="10.85546875" style="23" customWidth="1"/>
    <col min="17" max="17" width="11" style="23" customWidth="1"/>
    <col min="18" max="18" width="10.28515625" style="23" customWidth="1"/>
    <col min="19" max="19" width="9.140625" style="23"/>
    <col min="20" max="20" width="10" style="23" customWidth="1"/>
    <col min="21" max="21" width="10.7109375" style="23" customWidth="1"/>
    <col min="22" max="22" width="10" style="23" customWidth="1"/>
    <col min="23" max="23" width="10.28515625" style="23" customWidth="1"/>
    <col min="24" max="24" width="10" style="23" customWidth="1"/>
    <col min="25" max="25" width="10.85546875" style="23" customWidth="1"/>
    <col min="26" max="26" width="9.140625" style="23"/>
    <col min="27" max="27" width="9.7109375" style="23" customWidth="1"/>
    <col min="28" max="28" width="10.140625" style="23" customWidth="1"/>
    <col min="29" max="29" width="10.85546875" style="23" customWidth="1"/>
    <col min="30" max="30" width="9.7109375" style="23" customWidth="1"/>
    <col min="31" max="32" width="10.5703125" style="23" customWidth="1"/>
    <col min="33" max="33" width="10.85546875" style="23" customWidth="1"/>
    <col min="34" max="34" width="9.85546875" style="23" customWidth="1"/>
    <col min="35" max="35" width="9" style="23" customWidth="1"/>
    <col min="36" max="36" width="10.140625" style="23" customWidth="1"/>
    <col min="37" max="37" width="10.5703125" style="23" customWidth="1"/>
    <col min="38" max="38" width="10.7109375" style="23" customWidth="1"/>
    <col min="39" max="39" width="9.28515625" style="23" customWidth="1"/>
    <col min="40" max="40" width="10.28515625" style="23" customWidth="1"/>
    <col min="41" max="41" width="9.85546875" style="23" customWidth="1"/>
    <col min="42" max="42" width="10.7109375" style="23" customWidth="1"/>
    <col min="43" max="43" width="10" style="23" customWidth="1"/>
    <col min="44" max="44" width="10.28515625" style="23" customWidth="1"/>
    <col min="45" max="45" width="9.5703125" style="23" customWidth="1"/>
    <col min="46" max="46" width="10.7109375" style="23" customWidth="1"/>
    <col min="47" max="47" width="10.140625" style="23" bestFit="1" customWidth="1"/>
    <col min="48" max="48" width="10.5703125" style="23" customWidth="1"/>
    <col min="49" max="49" width="10" style="23" customWidth="1"/>
    <col min="50" max="50" width="10.85546875" style="23" customWidth="1"/>
    <col min="51" max="51" width="10.140625" style="23" customWidth="1"/>
    <col min="52" max="52" width="9.7109375" style="23" customWidth="1"/>
    <col min="53" max="53" width="10.85546875" style="23" customWidth="1"/>
    <col min="54" max="54" width="11.140625" style="23" customWidth="1"/>
    <col min="55" max="55" width="9.140625" style="23"/>
    <col min="56" max="56" width="10.5703125" style="23" customWidth="1"/>
    <col min="57" max="57" width="9.85546875" style="23" customWidth="1"/>
    <col min="58" max="58" width="10.85546875" style="23" customWidth="1"/>
    <col min="59" max="59" width="10.28515625" style="23" customWidth="1"/>
    <col min="60" max="60" width="8.5703125" style="23" customWidth="1"/>
    <col min="61" max="61" width="10.42578125" style="23" customWidth="1"/>
    <col min="62" max="63" width="9.85546875" style="23" customWidth="1"/>
    <col min="64" max="64" width="9.28515625" style="23" customWidth="1"/>
    <col min="65" max="65" width="9" style="23" customWidth="1"/>
    <col min="66" max="66" width="10.42578125" style="23" customWidth="1"/>
    <col min="67" max="67" width="11.28515625" style="23" customWidth="1"/>
    <col min="68" max="68" width="9.85546875" style="23" customWidth="1"/>
    <col min="69" max="69" width="10.42578125" style="23" customWidth="1"/>
    <col min="70" max="70" width="9.7109375" style="23" customWidth="1"/>
    <col min="71" max="71" width="11.140625" style="23" customWidth="1"/>
    <col min="72" max="72" width="10.42578125" style="23" customWidth="1"/>
    <col min="73" max="73" width="10" style="23" customWidth="1"/>
    <col min="74" max="74" width="10.140625" style="23" customWidth="1"/>
    <col min="75" max="75" width="10.7109375" style="23" customWidth="1"/>
    <col min="76" max="76" width="11.140625" style="23" customWidth="1"/>
    <col min="77" max="77" width="9.5703125" style="23" customWidth="1"/>
    <col min="78" max="78" width="11.28515625" style="23" customWidth="1"/>
    <col min="79" max="79" width="11" style="23" customWidth="1"/>
    <col min="80" max="80" width="9.85546875" style="23" customWidth="1"/>
    <col min="81" max="81" width="10.7109375" style="23" customWidth="1"/>
    <col min="82" max="82" width="10.28515625" style="23" customWidth="1"/>
    <col min="83" max="83" width="10.5703125" style="23" customWidth="1"/>
    <col min="84" max="84" width="9.5703125" style="23" customWidth="1"/>
    <col min="85" max="85" width="8.42578125" style="23" customWidth="1"/>
    <col min="86" max="86" width="10.7109375" style="23" customWidth="1"/>
    <col min="87" max="87" width="10.140625" style="23" customWidth="1"/>
    <col min="88" max="88" width="10.7109375" style="23" customWidth="1"/>
    <col min="89" max="89" width="9.85546875" style="23" customWidth="1"/>
    <col min="90" max="90" width="9.7109375" style="23" customWidth="1"/>
    <col min="91" max="91" width="10" style="23" customWidth="1"/>
    <col min="92" max="92" width="11.42578125" style="23" customWidth="1"/>
    <col min="93" max="93" width="10" style="23" customWidth="1"/>
    <col min="94" max="94" width="9.7109375" style="23" customWidth="1"/>
    <col min="95" max="95" width="10" style="23" customWidth="1"/>
    <col min="96" max="96" width="10.7109375" style="23" customWidth="1"/>
    <col min="97" max="97" width="9.28515625" style="23" customWidth="1"/>
    <col min="98" max="98" width="10.7109375" style="23" customWidth="1"/>
    <col min="99" max="99" width="10.140625" style="23" customWidth="1"/>
    <col min="100" max="100" width="10.85546875" style="23" customWidth="1"/>
    <col min="101" max="101" width="11.140625" style="23" customWidth="1"/>
    <col min="102" max="104" width="10.28515625" style="23" customWidth="1"/>
    <col min="105" max="105" width="9.5703125" style="23" customWidth="1"/>
    <col min="106" max="106" width="10.28515625" style="23" customWidth="1"/>
    <col min="107" max="107" width="9.5703125" style="23" customWidth="1"/>
    <col min="108" max="108" width="10.140625" style="23" customWidth="1"/>
    <col min="109" max="109" width="8.85546875" style="23" customWidth="1"/>
    <col min="110" max="110" width="9.42578125" style="23" customWidth="1"/>
    <col min="111" max="111" width="10.28515625" style="23" customWidth="1"/>
    <col min="112" max="112" width="9.85546875" style="23" customWidth="1"/>
    <col min="113" max="113" width="9.5703125" style="23" customWidth="1"/>
    <col min="114" max="114" width="9" style="23" customWidth="1"/>
    <col min="115" max="115" width="9.7109375" style="23" customWidth="1"/>
    <col min="116" max="117" width="10.42578125" style="23" customWidth="1"/>
    <col min="118" max="118" width="10.140625" style="23" customWidth="1"/>
    <col min="119" max="119" width="10.28515625" style="23" customWidth="1"/>
    <col min="120" max="120" width="11.5703125" style="23" customWidth="1"/>
    <col min="121" max="122" width="11.140625" style="23" customWidth="1"/>
    <col min="123" max="123" width="9.85546875" style="23" customWidth="1"/>
    <col min="124" max="124" width="8.5703125" style="23" customWidth="1"/>
    <col min="125" max="125" width="10.28515625" style="23" customWidth="1"/>
    <col min="126" max="126" width="10" style="23" customWidth="1"/>
    <col min="127" max="127" width="9.85546875" style="23" customWidth="1"/>
    <col min="128" max="128" width="10.140625" style="23" customWidth="1"/>
    <col min="129" max="129" width="11.7109375" style="23" customWidth="1"/>
    <col min="130" max="130" width="8.140625" style="23" customWidth="1"/>
    <col min="131" max="131" width="8.5703125" style="23" customWidth="1"/>
    <col min="132" max="132" width="10.140625" style="23" customWidth="1"/>
    <col min="133" max="133" width="11.7109375" style="23" customWidth="1"/>
    <col min="134" max="134" width="9.5703125" style="23" customWidth="1"/>
    <col min="135" max="135" width="9.42578125" style="23" customWidth="1"/>
    <col min="136" max="136" width="12.28515625" style="23" customWidth="1"/>
    <col min="137" max="137" width="11.42578125" style="23" customWidth="1"/>
    <col min="138" max="138" width="11.5703125" style="23" customWidth="1"/>
    <col min="139" max="139" width="11.42578125" style="23" customWidth="1"/>
    <col min="140" max="140" width="14.28515625" style="23" customWidth="1"/>
    <col min="141" max="141" width="10.5703125" style="23" customWidth="1"/>
    <col min="142" max="142" width="11.7109375" style="23" bestFit="1" customWidth="1"/>
    <col min="143" max="143" width="11" style="23" customWidth="1"/>
    <col min="144" max="144" width="12" style="23" customWidth="1"/>
    <col min="145" max="145" width="10.85546875" style="23" customWidth="1"/>
    <col min="146" max="146" width="11.5703125" style="23" customWidth="1"/>
    <col min="147" max="147" width="9.85546875" style="23" customWidth="1"/>
    <col min="148" max="148" width="10.5703125" style="23" customWidth="1"/>
    <col min="149" max="150" width="9.140625" style="23"/>
    <col min="151" max="151" width="10.5703125" style="23" customWidth="1"/>
    <col min="152" max="152" width="9.85546875" style="23" customWidth="1"/>
    <col min="153" max="153" width="10.140625" style="23" customWidth="1"/>
    <col min="154" max="155" width="9.140625" style="23"/>
    <col min="156" max="156" width="10.5703125" style="23" customWidth="1"/>
    <col min="157" max="157" width="10" style="23" customWidth="1"/>
    <col min="158" max="158" width="9.85546875" style="23" customWidth="1"/>
    <col min="159" max="160" width="9.140625" style="23"/>
    <col min="161" max="161" width="10.42578125" style="23" customWidth="1"/>
    <col min="162" max="162" width="9.7109375" style="23" customWidth="1"/>
    <col min="163" max="163" width="10" style="23" customWidth="1"/>
    <col min="164" max="165" width="9.140625" style="23"/>
    <col min="166" max="166" width="10.140625" style="23" customWidth="1"/>
    <col min="167" max="167" width="12.7109375" style="23" bestFit="1" customWidth="1"/>
    <col min="168" max="179" width="9.140625" style="23"/>
    <col min="180" max="16384" width="9.140625" style="21"/>
  </cols>
  <sheetData>
    <row r="1" spans="1:179" ht="15">
      <c r="A1" s="4" t="s">
        <v>373</v>
      </c>
    </row>
    <row r="2" spans="1:179" ht="15">
      <c r="A2" s="4" t="s">
        <v>380</v>
      </c>
    </row>
    <row r="3" spans="1:179" ht="18.75">
      <c r="B3" s="19" t="s">
        <v>377</v>
      </c>
      <c r="C3" s="19"/>
      <c r="D3" s="20"/>
      <c r="E3" s="20"/>
      <c r="H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c r="EB3" s="22"/>
      <c r="EC3" s="22"/>
      <c r="ED3" s="22"/>
      <c r="EE3" s="22"/>
      <c r="EF3" s="22"/>
      <c r="EG3" s="22"/>
      <c r="EH3" s="22"/>
      <c r="EI3" s="22"/>
      <c r="EJ3" s="22"/>
    </row>
    <row r="4" spans="1:179" ht="17.25" customHeight="1">
      <c r="B4" s="24"/>
      <c r="C4" s="24"/>
      <c r="D4" s="20"/>
      <c r="E4" s="20"/>
      <c r="H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row>
    <row r="5" spans="1:179">
      <c r="A5" s="25"/>
      <c r="B5" s="26"/>
      <c r="C5" s="26"/>
      <c r="D5" s="22"/>
      <c r="E5" s="22"/>
      <c r="F5" s="22"/>
      <c r="G5" s="22"/>
      <c r="FJ5" s="27"/>
    </row>
    <row r="6" spans="1:179" ht="12.75" customHeight="1">
      <c r="B6" s="23"/>
      <c r="C6" s="28"/>
      <c r="D6" s="29"/>
      <c r="E6" s="29"/>
      <c r="F6" s="22"/>
      <c r="G6" s="30" t="s">
        <v>371</v>
      </c>
      <c r="H6" s="31"/>
      <c r="I6" s="168"/>
      <c r="J6" s="170"/>
      <c r="K6" s="170"/>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c r="AW6" s="168"/>
      <c r="AX6" s="168"/>
      <c r="AY6" s="168"/>
      <c r="AZ6" s="168"/>
      <c r="BA6" s="168"/>
      <c r="BB6" s="168"/>
      <c r="BC6" s="168"/>
      <c r="BD6" s="168"/>
      <c r="BE6" s="168"/>
      <c r="BF6" s="168"/>
      <c r="BG6" s="168"/>
      <c r="BH6" s="168"/>
      <c r="BI6" s="168"/>
      <c r="BJ6" s="168"/>
      <c r="BK6" s="168"/>
      <c r="BL6" s="168"/>
      <c r="BM6" s="168"/>
      <c r="BN6" s="168"/>
      <c r="BO6" s="168"/>
      <c r="BP6" s="168"/>
      <c r="BQ6" s="168"/>
      <c r="BR6" s="168"/>
      <c r="BS6" s="168"/>
      <c r="BT6" s="168"/>
      <c r="BU6" s="168"/>
      <c r="BV6" s="168"/>
      <c r="BW6" s="168"/>
      <c r="BX6" s="168"/>
      <c r="BY6" s="168"/>
      <c r="BZ6" s="168"/>
      <c r="CA6" s="168"/>
      <c r="CB6" s="168"/>
      <c r="CC6" s="168"/>
      <c r="CD6" s="168"/>
      <c r="CE6" s="168"/>
      <c r="CF6" s="168"/>
      <c r="CG6" s="168"/>
      <c r="CH6" s="168"/>
      <c r="CI6" s="168"/>
      <c r="CJ6" s="168"/>
      <c r="CK6" s="168"/>
      <c r="CL6" s="168"/>
      <c r="CM6" s="168"/>
      <c r="CN6" s="168"/>
      <c r="CO6" s="168"/>
      <c r="CP6" s="168"/>
      <c r="CQ6" s="168"/>
      <c r="CR6" s="168"/>
      <c r="CS6" s="168"/>
      <c r="CT6" s="168"/>
      <c r="CU6" s="168"/>
      <c r="CV6" s="168"/>
      <c r="CW6" s="168"/>
      <c r="CX6" s="168"/>
      <c r="CY6" s="168"/>
      <c r="CZ6" s="168"/>
      <c r="DA6" s="168"/>
      <c r="DB6" s="168"/>
      <c r="DC6" s="168"/>
      <c r="DD6" s="168"/>
      <c r="DE6" s="168"/>
      <c r="DF6" s="168"/>
      <c r="DG6" s="168"/>
      <c r="DH6" s="168"/>
      <c r="DI6" s="168"/>
      <c r="DJ6" s="168"/>
      <c r="DK6" s="168"/>
      <c r="DL6" s="168"/>
      <c r="DM6" s="168"/>
      <c r="DN6" s="168"/>
      <c r="DO6" s="168"/>
      <c r="DP6" s="168"/>
      <c r="DQ6" s="168"/>
      <c r="DR6" s="168"/>
      <c r="DS6" s="168"/>
      <c r="DT6" s="168"/>
      <c r="DU6" s="168"/>
      <c r="DV6" s="168"/>
      <c r="DW6" s="168"/>
      <c r="DX6" s="168"/>
      <c r="DY6" s="168"/>
      <c r="DZ6" s="168"/>
      <c r="EA6" s="168"/>
      <c r="EB6" s="168"/>
      <c r="EC6" s="168"/>
      <c r="ED6" s="168"/>
      <c r="EE6" s="168"/>
      <c r="EF6" s="168"/>
      <c r="EG6" s="168"/>
      <c r="EH6" s="168"/>
      <c r="EI6" s="168"/>
      <c r="EJ6" s="168"/>
      <c r="EK6" s="168"/>
      <c r="EL6" s="169"/>
      <c r="EM6" s="169"/>
      <c r="EN6" s="169"/>
      <c r="EO6" s="169"/>
      <c r="EP6" s="169"/>
      <c r="EQ6" s="165"/>
      <c r="ER6" s="165"/>
      <c r="ES6" s="165"/>
      <c r="ET6" s="165"/>
      <c r="EU6" s="165"/>
      <c r="EV6" s="165"/>
      <c r="EW6" s="165"/>
      <c r="EX6" s="165"/>
      <c r="EY6" s="165"/>
      <c r="EZ6" s="165"/>
      <c r="FA6" s="165"/>
      <c r="FB6" s="165"/>
      <c r="FC6" s="165"/>
      <c r="FD6" s="165"/>
      <c r="FE6" s="165"/>
      <c r="FF6" s="165"/>
      <c r="FG6" s="165"/>
      <c r="FH6" s="165"/>
      <c r="FI6" s="165"/>
      <c r="FJ6" s="165"/>
    </row>
    <row r="7" spans="1:179" s="36" customFormat="1" ht="76.5">
      <c r="A7" s="32" t="s">
        <v>0</v>
      </c>
      <c r="B7" s="32" t="s">
        <v>1</v>
      </c>
      <c r="C7" s="32" t="s">
        <v>217</v>
      </c>
      <c r="D7" s="32" t="s">
        <v>218</v>
      </c>
      <c r="E7" s="33" t="s">
        <v>219</v>
      </c>
      <c r="F7" s="34" t="s">
        <v>220</v>
      </c>
      <c r="G7" s="34" t="s">
        <v>221</v>
      </c>
      <c r="H7" s="35"/>
      <c r="I7" s="166"/>
      <c r="J7" s="166"/>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28"/>
      <c r="FL7" s="28"/>
      <c r="FM7" s="28"/>
      <c r="FN7" s="28"/>
      <c r="FO7" s="28"/>
      <c r="FP7" s="28"/>
      <c r="FQ7" s="28"/>
      <c r="FR7" s="28"/>
      <c r="FS7" s="28"/>
      <c r="FT7" s="28"/>
      <c r="FU7" s="28"/>
      <c r="FV7" s="28"/>
      <c r="FW7" s="28"/>
    </row>
    <row r="8" spans="1:179" s="41" customFormat="1">
      <c r="A8" s="37"/>
      <c r="B8" s="38"/>
      <c r="C8" s="38"/>
      <c r="D8" s="37">
        <v>1</v>
      </c>
      <c r="E8" s="37"/>
      <c r="F8" s="37">
        <v>2</v>
      </c>
      <c r="G8" s="37" t="s">
        <v>222</v>
      </c>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40"/>
      <c r="FL8" s="40"/>
      <c r="FM8" s="40"/>
      <c r="FN8" s="40"/>
      <c r="FO8" s="40"/>
      <c r="FP8" s="40"/>
      <c r="FQ8" s="40"/>
      <c r="FR8" s="40"/>
      <c r="FS8" s="40"/>
      <c r="FT8" s="40"/>
      <c r="FU8" s="40"/>
      <c r="FV8" s="40"/>
      <c r="FW8" s="40"/>
    </row>
    <row r="9" spans="1:179">
      <c r="A9" s="42" t="s">
        <v>223</v>
      </c>
      <c r="B9" s="43" t="s">
        <v>224</v>
      </c>
      <c r="C9" s="44">
        <f>+C10+C62</f>
        <v>0</v>
      </c>
      <c r="D9" s="53">
        <f>+D10+D62</f>
        <v>143459960</v>
      </c>
      <c r="E9" s="53">
        <f>+E10+E62</f>
        <v>0</v>
      </c>
      <c r="F9" s="53">
        <f>+F10+F62</f>
        <v>138881263.25999999</v>
      </c>
      <c r="G9" s="53">
        <f>+G10+G62</f>
        <v>13875223</v>
      </c>
      <c r="H9" s="45"/>
      <c r="I9" s="46"/>
      <c r="J9" s="46"/>
      <c r="K9" s="22"/>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45"/>
      <c r="DX9" s="45"/>
      <c r="DY9" s="45"/>
      <c r="DZ9" s="45"/>
      <c r="EA9" s="45"/>
      <c r="EB9" s="45"/>
      <c r="EC9" s="45"/>
      <c r="ED9" s="45"/>
      <c r="EE9" s="45"/>
      <c r="EF9" s="45"/>
      <c r="EG9" s="45"/>
      <c r="EH9" s="45"/>
      <c r="EI9" s="45"/>
      <c r="EJ9" s="45"/>
      <c r="EK9" s="45"/>
      <c r="EL9" s="45"/>
      <c r="EM9" s="45"/>
      <c r="EN9" s="45"/>
      <c r="EO9" s="45"/>
      <c r="EP9" s="45"/>
      <c r="EQ9" s="45"/>
      <c r="ER9" s="45"/>
      <c r="ES9" s="45"/>
      <c r="ET9" s="45"/>
      <c r="EU9" s="45"/>
      <c r="EV9" s="45"/>
      <c r="EW9" s="45"/>
      <c r="EX9" s="45"/>
      <c r="EY9" s="45"/>
      <c r="EZ9" s="45"/>
      <c r="FA9" s="45"/>
      <c r="FB9" s="45"/>
      <c r="FC9" s="45"/>
      <c r="FD9" s="45"/>
      <c r="FE9" s="45"/>
      <c r="FF9" s="45"/>
      <c r="FG9" s="45"/>
      <c r="FH9" s="45"/>
      <c r="FI9" s="45"/>
      <c r="FJ9" s="45"/>
      <c r="FK9" s="22"/>
      <c r="FL9" s="22"/>
    </row>
    <row r="10" spans="1:179">
      <c r="A10" s="42" t="s">
        <v>225</v>
      </c>
      <c r="B10" s="43" t="s">
        <v>226</v>
      </c>
      <c r="C10" s="44">
        <f>+C16+C49+C11</f>
        <v>0</v>
      </c>
      <c r="D10" s="53">
        <f>+D16+D49+D11</f>
        <v>132741520</v>
      </c>
      <c r="E10" s="53">
        <f>+E16+E49+E11</f>
        <v>0</v>
      </c>
      <c r="F10" s="53">
        <f>+F16+F49+F11</f>
        <v>134777543.25999999</v>
      </c>
      <c r="G10" s="53">
        <f>+G16+G49+G11</f>
        <v>13517632</v>
      </c>
      <c r="H10" s="45"/>
      <c r="I10" s="46"/>
      <c r="J10" s="46"/>
      <c r="K10" s="22"/>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45"/>
      <c r="DX10" s="45"/>
      <c r="DY10" s="45"/>
      <c r="DZ10" s="45"/>
      <c r="EA10" s="45"/>
      <c r="EB10" s="45"/>
      <c r="EC10" s="45"/>
      <c r="ED10" s="45"/>
      <c r="EE10" s="45"/>
      <c r="EF10" s="45"/>
      <c r="EG10" s="45"/>
      <c r="EH10" s="45"/>
      <c r="EI10" s="45"/>
      <c r="EJ10" s="45"/>
      <c r="EK10" s="45"/>
      <c r="EL10" s="45"/>
      <c r="EM10" s="45"/>
      <c r="EN10" s="45"/>
      <c r="EO10" s="45"/>
      <c r="EP10" s="45"/>
      <c r="EQ10" s="45"/>
      <c r="ER10" s="45"/>
      <c r="ES10" s="45"/>
      <c r="ET10" s="45"/>
      <c r="EU10" s="45"/>
      <c r="EV10" s="45"/>
      <c r="EW10" s="45"/>
      <c r="EX10" s="45"/>
      <c r="EY10" s="45"/>
      <c r="EZ10" s="45"/>
      <c r="FA10" s="45"/>
      <c r="FB10" s="45"/>
      <c r="FC10" s="45"/>
      <c r="FD10" s="45"/>
      <c r="FE10" s="45"/>
      <c r="FF10" s="45"/>
      <c r="FG10" s="45"/>
      <c r="FH10" s="45"/>
      <c r="FI10" s="45"/>
      <c r="FJ10" s="45"/>
      <c r="FK10" s="22"/>
      <c r="FL10" s="22"/>
    </row>
    <row r="11" spans="1:179">
      <c r="A11" s="42" t="s">
        <v>227</v>
      </c>
      <c r="B11" s="43" t="s">
        <v>228</v>
      </c>
      <c r="C11" s="44">
        <f>+C12+C13+C14+C15</f>
        <v>0</v>
      </c>
      <c r="D11" s="53">
        <f>+D12+D13+D14+D15</f>
        <v>0</v>
      </c>
      <c r="E11" s="53">
        <f>+E12+E13+E14+E15</f>
        <v>0</v>
      </c>
      <c r="F11" s="53">
        <f>+F12+F13+F14+F15</f>
        <v>0</v>
      </c>
      <c r="G11" s="53">
        <f>+G12+G13+G14+G15</f>
        <v>0</v>
      </c>
      <c r="H11" s="45"/>
      <c r="I11" s="46"/>
      <c r="J11" s="46"/>
      <c r="K11" s="22"/>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c r="ED11" s="45"/>
      <c r="EE11" s="45"/>
      <c r="EF11" s="45"/>
      <c r="EG11" s="45"/>
      <c r="EH11" s="45"/>
      <c r="EI11" s="45"/>
      <c r="EJ11" s="45"/>
      <c r="EK11" s="45"/>
      <c r="EL11" s="45"/>
      <c r="EM11" s="45"/>
      <c r="EN11" s="45"/>
      <c r="EO11" s="45"/>
      <c r="EP11" s="45"/>
      <c r="EQ11" s="45"/>
      <c r="ER11" s="45"/>
      <c r="ES11" s="45"/>
      <c r="ET11" s="45"/>
      <c r="EU11" s="45"/>
      <c r="EV11" s="45"/>
      <c r="EW11" s="45"/>
      <c r="EX11" s="45"/>
      <c r="EY11" s="45"/>
      <c r="EZ11" s="45"/>
      <c r="FA11" s="45"/>
      <c r="FB11" s="45"/>
      <c r="FC11" s="45"/>
      <c r="FD11" s="45"/>
      <c r="FE11" s="45"/>
      <c r="FF11" s="45"/>
      <c r="FG11" s="45"/>
      <c r="FH11" s="45"/>
      <c r="FI11" s="45"/>
      <c r="FJ11" s="45"/>
      <c r="FK11" s="22"/>
      <c r="FL11" s="22"/>
    </row>
    <row r="12" spans="1:179" ht="38.25">
      <c r="A12" s="42" t="s">
        <v>229</v>
      </c>
      <c r="B12" s="48" t="s">
        <v>230</v>
      </c>
      <c r="C12" s="44"/>
      <c r="D12" s="53">
        <f>'[1]buget an 2017'!I10*1000</f>
        <v>0</v>
      </c>
      <c r="E12" s="53">
        <f>[1]TRIMESTRE!I10*1000</f>
        <v>0</v>
      </c>
      <c r="F12" s="53"/>
      <c r="G12" s="53"/>
      <c r="H12" s="45"/>
      <c r="I12" s="46"/>
      <c r="J12" s="46"/>
      <c r="K12" s="22"/>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c r="EN12" s="45"/>
      <c r="EO12" s="45"/>
      <c r="EP12" s="45"/>
      <c r="EQ12" s="45"/>
      <c r="ER12" s="45"/>
      <c r="ES12" s="45"/>
      <c r="ET12" s="45"/>
      <c r="EU12" s="45"/>
      <c r="EV12" s="45"/>
      <c r="EW12" s="45"/>
      <c r="EX12" s="45"/>
      <c r="EY12" s="45"/>
      <c r="EZ12" s="45"/>
      <c r="FA12" s="45"/>
      <c r="FB12" s="45"/>
      <c r="FC12" s="45"/>
      <c r="FD12" s="45"/>
      <c r="FE12" s="45"/>
      <c r="FF12" s="45"/>
      <c r="FG12" s="45"/>
      <c r="FH12" s="45"/>
      <c r="FI12" s="45"/>
      <c r="FJ12" s="45"/>
      <c r="FK12" s="22"/>
      <c r="FL12" s="22"/>
    </row>
    <row r="13" spans="1:179" ht="38.25">
      <c r="A13" s="42" t="s">
        <v>231</v>
      </c>
      <c r="B13" s="48" t="s">
        <v>232</v>
      </c>
      <c r="C13" s="44"/>
      <c r="D13" s="53">
        <f>'[1]buget an 2017'!I11*1000</f>
        <v>0</v>
      </c>
      <c r="E13" s="53">
        <f>[1]TRIMESTRE!I11*1000</f>
        <v>0</v>
      </c>
      <c r="F13" s="53"/>
      <c r="G13" s="53"/>
      <c r="H13" s="45"/>
      <c r="I13" s="46"/>
      <c r="J13" s="46"/>
      <c r="K13" s="22"/>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45"/>
      <c r="FE13" s="45"/>
      <c r="FF13" s="45"/>
      <c r="FG13" s="45"/>
      <c r="FH13" s="45"/>
      <c r="FI13" s="45"/>
      <c r="FJ13" s="45"/>
      <c r="FK13" s="22"/>
      <c r="FL13" s="22"/>
    </row>
    <row r="14" spans="1:179" ht="25.5">
      <c r="A14" s="42" t="s">
        <v>233</v>
      </c>
      <c r="B14" s="48" t="s">
        <v>234</v>
      </c>
      <c r="C14" s="44"/>
      <c r="D14" s="53">
        <f>'[1]buget an 2017'!I12*1000</f>
        <v>0</v>
      </c>
      <c r="E14" s="53">
        <f>[1]TRIMESTRE!I12*1000</f>
        <v>0</v>
      </c>
      <c r="F14" s="53"/>
      <c r="G14" s="53"/>
      <c r="H14" s="45"/>
      <c r="I14" s="46"/>
      <c r="J14" s="46"/>
      <c r="K14" s="22"/>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45"/>
      <c r="FE14" s="45"/>
      <c r="FF14" s="45"/>
      <c r="FG14" s="45"/>
      <c r="FH14" s="45"/>
      <c r="FI14" s="45"/>
      <c r="FJ14" s="45"/>
      <c r="FK14" s="22"/>
      <c r="FL14" s="22"/>
    </row>
    <row r="15" spans="1:179" ht="25.5">
      <c r="A15" s="42"/>
      <c r="B15" s="48" t="s">
        <v>235</v>
      </c>
      <c r="C15" s="44"/>
      <c r="D15" s="53">
        <f>'[1]buget an 2017'!I13*1000</f>
        <v>0</v>
      </c>
      <c r="E15" s="53">
        <f>[1]TRIMESTRE!I13*1000</f>
        <v>0</v>
      </c>
      <c r="F15" s="53"/>
      <c r="G15" s="53"/>
      <c r="H15" s="45"/>
      <c r="I15" s="46"/>
      <c r="J15" s="46"/>
      <c r="K15" s="22"/>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22"/>
      <c r="FL15" s="22"/>
    </row>
    <row r="16" spans="1:179">
      <c r="A16" s="42" t="s">
        <v>236</v>
      </c>
      <c r="B16" s="43" t="s">
        <v>237</v>
      </c>
      <c r="C16" s="44">
        <f>+C17+C28</f>
        <v>0</v>
      </c>
      <c r="D16" s="53">
        <f>+D17+D28</f>
        <v>132535520</v>
      </c>
      <c r="E16" s="53">
        <f>+E17+E28</f>
        <v>0</v>
      </c>
      <c r="F16" s="53">
        <f>+F17+F28</f>
        <v>134526432.75999999</v>
      </c>
      <c r="G16" s="53">
        <f>+G17+G28</f>
        <v>13471740</v>
      </c>
      <c r="H16" s="45"/>
      <c r="I16" s="46"/>
      <c r="J16" s="46"/>
      <c r="K16" s="22"/>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c r="DH16" s="45"/>
      <c r="DI16" s="45"/>
      <c r="DJ16" s="45"/>
      <c r="DK16" s="45"/>
      <c r="DL16" s="45"/>
      <c r="DM16" s="45"/>
      <c r="DN16" s="45"/>
      <c r="DO16" s="45"/>
      <c r="DP16" s="45"/>
      <c r="DQ16" s="45"/>
      <c r="DR16" s="45"/>
      <c r="DS16" s="45"/>
      <c r="DT16" s="45"/>
      <c r="DU16" s="45"/>
      <c r="DV16" s="45"/>
      <c r="DW16" s="45"/>
      <c r="DX16" s="45"/>
      <c r="DY16" s="45"/>
      <c r="DZ16" s="45"/>
      <c r="EA16" s="45"/>
      <c r="EB16" s="45"/>
      <c r="EC16" s="45"/>
      <c r="ED16" s="45"/>
      <c r="EE16" s="45"/>
      <c r="EF16" s="45"/>
      <c r="EG16" s="45"/>
      <c r="EH16" s="45"/>
      <c r="EI16" s="45"/>
      <c r="EJ16" s="45"/>
      <c r="EK16" s="45"/>
      <c r="EL16" s="45"/>
      <c r="EM16" s="45"/>
      <c r="EN16" s="45"/>
      <c r="EO16" s="45"/>
      <c r="EP16" s="45"/>
      <c r="EQ16" s="45"/>
      <c r="ER16" s="45"/>
      <c r="ES16" s="45"/>
      <c r="ET16" s="45"/>
      <c r="EU16" s="45"/>
      <c r="EV16" s="45"/>
      <c r="EW16" s="45"/>
      <c r="EX16" s="45"/>
      <c r="EY16" s="45"/>
      <c r="EZ16" s="45"/>
      <c r="FA16" s="45"/>
      <c r="FB16" s="45"/>
      <c r="FC16" s="45"/>
      <c r="FD16" s="45"/>
      <c r="FE16" s="45"/>
      <c r="FF16" s="45"/>
      <c r="FG16" s="45"/>
      <c r="FH16" s="45"/>
      <c r="FI16" s="45"/>
      <c r="FJ16" s="45"/>
      <c r="FK16" s="22"/>
      <c r="FL16" s="22"/>
    </row>
    <row r="17" spans="1:168">
      <c r="A17" s="42" t="s">
        <v>238</v>
      </c>
      <c r="B17" s="43" t="s">
        <v>239</v>
      </c>
      <c r="C17" s="44">
        <f>+C18+C25</f>
        <v>0</v>
      </c>
      <c r="D17" s="53">
        <f>+D18+D25</f>
        <v>65678520</v>
      </c>
      <c r="E17" s="53">
        <f>+E18+E25</f>
        <v>0</v>
      </c>
      <c r="F17" s="53">
        <f>+F18+F25</f>
        <v>66700990</v>
      </c>
      <c r="G17" s="53">
        <f>+G18+G25</f>
        <v>6807226</v>
      </c>
      <c r="H17" s="45"/>
      <c r="I17" s="46"/>
      <c r="J17" s="46"/>
      <c r="K17" s="22"/>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c r="CY17" s="45"/>
      <c r="CZ17" s="45"/>
      <c r="DA17" s="45"/>
      <c r="DB17" s="45"/>
      <c r="DC17" s="45"/>
      <c r="DD17" s="45"/>
      <c r="DE17" s="45"/>
      <c r="DF17" s="45"/>
      <c r="DG17" s="45"/>
      <c r="DH17" s="45"/>
      <c r="DI17" s="45"/>
      <c r="DJ17" s="45"/>
      <c r="DK17" s="45"/>
      <c r="DL17" s="45"/>
      <c r="DM17" s="45"/>
      <c r="DN17" s="45"/>
      <c r="DO17" s="45"/>
      <c r="DP17" s="45"/>
      <c r="DQ17" s="45"/>
      <c r="DR17" s="45"/>
      <c r="DS17" s="45"/>
      <c r="DT17" s="45"/>
      <c r="DU17" s="45"/>
      <c r="DV17" s="45"/>
      <c r="DW17" s="45"/>
      <c r="DX17" s="45"/>
      <c r="DY17" s="45"/>
      <c r="DZ17" s="45"/>
      <c r="EA17" s="45"/>
      <c r="EB17" s="45"/>
      <c r="EC17" s="45"/>
      <c r="ED17" s="45"/>
      <c r="EE17" s="45"/>
      <c r="EF17" s="45"/>
      <c r="EG17" s="45"/>
      <c r="EH17" s="45"/>
      <c r="EI17" s="45"/>
      <c r="EJ17" s="45"/>
      <c r="EK17" s="45"/>
      <c r="EL17" s="45"/>
      <c r="EM17" s="45"/>
      <c r="EN17" s="45"/>
      <c r="EO17" s="45"/>
      <c r="EP17" s="45"/>
      <c r="EQ17" s="45"/>
      <c r="ER17" s="45"/>
      <c r="ES17" s="45"/>
      <c r="ET17" s="45"/>
      <c r="EU17" s="45"/>
      <c r="EV17" s="45"/>
      <c r="EW17" s="45"/>
      <c r="EX17" s="45"/>
      <c r="EY17" s="45"/>
      <c r="EZ17" s="45"/>
      <c r="FA17" s="45"/>
      <c r="FB17" s="45"/>
      <c r="FC17" s="45"/>
      <c r="FD17" s="45"/>
      <c r="FE17" s="45"/>
      <c r="FF17" s="45"/>
      <c r="FG17" s="45"/>
      <c r="FH17" s="45"/>
      <c r="FI17" s="45"/>
      <c r="FJ17" s="45"/>
      <c r="FK17" s="22"/>
      <c r="FL17" s="22"/>
    </row>
    <row r="18" spans="1:168" ht="25.5">
      <c r="A18" s="42" t="s">
        <v>240</v>
      </c>
      <c r="B18" s="43" t="s">
        <v>241</v>
      </c>
      <c r="C18" s="44">
        <f>C19+C20+C22+C23+C24+C21</f>
        <v>0</v>
      </c>
      <c r="D18" s="53">
        <f>D19+D20+D22+D23+D24+D21</f>
        <v>60536690</v>
      </c>
      <c r="E18" s="53">
        <f>E19+E20+E22+E23+E24+E21</f>
        <v>0</v>
      </c>
      <c r="F18" s="53">
        <f>F19+F20+F22+F23+F24+F21</f>
        <v>63973667</v>
      </c>
      <c r="G18" s="53">
        <f>G19+G20+G22+G23+G24+G21</f>
        <v>5357218</v>
      </c>
      <c r="H18" s="45"/>
      <c r="I18" s="46"/>
      <c r="J18" s="46"/>
      <c r="K18" s="22"/>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c r="DB18" s="45"/>
      <c r="DC18" s="45"/>
      <c r="DD18" s="45"/>
      <c r="DE18" s="45"/>
      <c r="DF18" s="45"/>
      <c r="DG18" s="45"/>
      <c r="DH18" s="45"/>
      <c r="DI18" s="45"/>
      <c r="DJ18" s="45"/>
      <c r="DK18" s="45"/>
      <c r="DL18" s="45"/>
      <c r="DM18" s="45"/>
      <c r="DN18" s="45"/>
      <c r="DO18" s="45"/>
      <c r="DP18" s="45"/>
      <c r="DQ18" s="45"/>
      <c r="DR18" s="45"/>
      <c r="DS18" s="45"/>
      <c r="DT18" s="45"/>
      <c r="DU18" s="45"/>
      <c r="DV18" s="45"/>
      <c r="DW18" s="45"/>
      <c r="DX18" s="45"/>
      <c r="DY18" s="45"/>
      <c r="DZ18" s="45"/>
      <c r="EA18" s="45"/>
      <c r="EB18" s="45"/>
      <c r="EC18" s="45"/>
      <c r="ED18" s="45"/>
      <c r="EE18" s="45"/>
      <c r="EF18" s="45"/>
      <c r="EG18" s="45"/>
      <c r="EH18" s="45"/>
      <c r="EI18" s="45"/>
      <c r="EJ18" s="45"/>
      <c r="EK18" s="45"/>
      <c r="EL18" s="45"/>
      <c r="EM18" s="45"/>
      <c r="EN18" s="45"/>
      <c r="EO18" s="45"/>
      <c r="EP18" s="45"/>
      <c r="EQ18" s="45"/>
      <c r="ER18" s="45"/>
      <c r="ES18" s="45"/>
      <c r="ET18" s="45"/>
      <c r="EU18" s="45"/>
      <c r="EV18" s="45"/>
      <c r="EW18" s="45"/>
      <c r="EX18" s="45"/>
      <c r="EY18" s="45"/>
      <c r="EZ18" s="45"/>
      <c r="FA18" s="45"/>
      <c r="FB18" s="45"/>
      <c r="FC18" s="45"/>
      <c r="FD18" s="45"/>
      <c r="FE18" s="45"/>
      <c r="FF18" s="45"/>
      <c r="FG18" s="45"/>
      <c r="FH18" s="45"/>
      <c r="FI18" s="45"/>
      <c r="FJ18" s="45"/>
      <c r="FK18" s="22"/>
      <c r="FL18" s="22"/>
    </row>
    <row r="19" spans="1:168" ht="25.5">
      <c r="A19" s="47" t="s">
        <v>242</v>
      </c>
      <c r="B19" s="48" t="s">
        <v>243</v>
      </c>
      <c r="C19" s="49"/>
      <c r="D19" s="53">
        <v>60536690</v>
      </c>
      <c r="E19" s="53"/>
      <c r="F19" s="82">
        <f>50687749+5312876</f>
        <v>56000625</v>
      </c>
      <c r="G19" s="82">
        <v>5312876</v>
      </c>
      <c r="H19" s="45"/>
      <c r="I19" s="46"/>
      <c r="J19" s="46"/>
      <c r="K19" s="22"/>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45"/>
      <c r="DX19" s="45"/>
      <c r="DY19" s="45"/>
      <c r="DZ19" s="45"/>
      <c r="EA19" s="45"/>
      <c r="EB19" s="45"/>
      <c r="EC19" s="45"/>
      <c r="ED19" s="45"/>
      <c r="EE19" s="45"/>
      <c r="EF19" s="45"/>
      <c r="EG19" s="45"/>
      <c r="EH19" s="45"/>
      <c r="EI19" s="45"/>
      <c r="EJ19" s="45"/>
      <c r="EK19" s="45"/>
      <c r="EL19" s="45"/>
      <c r="EM19" s="45"/>
      <c r="EN19" s="45"/>
      <c r="EO19" s="45"/>
      <c r="EP19" s="45"/>
      <c r="EQ19" s="45"/>
      <c r="ER19" s="45"/>
      <c r="ES19" s="45"/>
      <c r="ET19" s="45"/>
      <c r="EU19" s="45"/>
      <c r="EV19" s="45"/>
      <c r="EW19" s="45"/>
      <c r="EX19" s="45"/>
      <c r="EY19" s="45"/>
      <c r="EZ19" s="45"/>
      <c r="FA19" s="45"/>
      <c r="FB19" s="45"/>
      <c r="FC19" s="45"/>
      <c r="FD19" s="45"/>
      <c r="FE19" s="45"/>
      <c r="FF19" s="45"/>
      <c r="FG19" s="45"/>
      <c r="FH19" s="45"/>
      <c r="FI19" s="45"/>
      <c r="FJ19" s="45"/>
      <c r="FK19" s="22"/>
      <c r="FL19" s="22"/>
    </row>
    <row r="20" spans="1:168" ht="25.5">
      <c r="A20" s="47" t="s">
        <v>244</v>
      </c>
      <c r="B20" s="48" t="s">
        <v>245</v>
      </c>
      <c r="C20" s="49"/>
      <c r="D20" s="53"/>
      <c r="E20" s="53"/>
      <c r="F20" s="82">
        <f>499856+40295</f>
        <v>540151</v>
      </c>
      <c r="G20" s="82">
        <v>40295</v>
      </c>
      <c r="H20" s="45"/>
      <c r="I20" s="46"/>
      <c r="J20" s="46"/>
      <c r="K20" s="22"/>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c r="CZ20" s="45"/>
      <c r="DA20" s="45"/>
      <c r="DB20" s="45"/>
      <c r="DC20" s="45"/>
      <c r="DD20" s="45"/>
      <c r="DE20" s="45"/>
      <c r="DF20" s="45"/>
      <c r="DG20" s="45"/>
      <c r="DH20" s="45"/>
      <c r="DI20" s="45"/>
      <c r="DJ20" s="45"/>
      <c r="DK20" s="45"/>
      <c r="DL20" s="45"/>
      <c r="DM20" s="45"/>
      <c r="DN20" s="45"/>
      <c r="DO20" s="45"/>
      <c r="DP20" s="45"/>
      <c r="DQ20" s="45"/>
      <c r="DR20" s="45"/>
      <c r="DS20" s="45"/>
      <c r="DT20" s="45"/>
      <c r="DU20" s="45"/>
      <c r="DV20" s="45"/>
      <c r="DW20" s="45"/>
      <c r="DX20" s="45"/>
      <c r="DY20" s="45"/>
      <c r="DZ20" s="45"/>
      <c r="EA20" s="45"/>
      <c r="EB20" s="45"/>
      <c r="EC20" s="45"/>
      <c r="ED20" s="45"/>
      <c r="EE20" s="45"/>
      <c r="EF20" s="45"/>
      <c r="EG20" s="45"/>
      <c r="EH20" s="45"/>
      <c r="EI20" s="45"/>
      <c r="EJ20" s="45"/>
      <c r="EK20" s="45"/>
      <c r="EL20" s="45"/>
      <c r="EM20" s="45"/>
      <c r="EN20" s="45"/>
      <c r="EO20" s="45"/>
      <c r="EP20" s="45"/>
      <c r="EQ20" s="45"/>
      <c r="ER20" s="45"/>
      <c r="ES20" s="45"/>
      <c r="ET20" s="45"/>
      <c r="EU20" s="45"/>
      <c r="EV20" s="45"/>
      <c r="EW20" s="45"/>
      <c r="EX20" s="45"/>
      <c r="EY20" s="45"/>
      <c r="EZ20" s="45"/>
      <c r="FA20" s="45"/>
      <c r="FB20" s="45"/>
      <c r="FC20" s="45"/>
      <c r="FD20" s="45"/>
      <c r="FE20" s="45"/>
      <c r="FF20" s="45"/>
      <c r="FG20" s="45"/>
      <c r="FH20" s="45"/>
      <c r="FI20" s="45"/>
      <c r="FJ20" s="45"/>
      <c r="FK20" s="22"/>
      <c r="FL20" s="22"/>
    </row>
    <row r="21" spans="1:168">
      <c r="A21" s="47" t="s">
        <v>246</v>
      </c>
      <c r="B21" s="48" t="s">
        <v>247</v>
      </c>
      <c r="C21" s="49"/>
      <c r="D21" s="53"/>
      <c r="E21" s="53"/>
      <c r="F21" s="82"/>
      <c r="G21" s="82"/>
      <c r="H21" s="45"/>
      <c r="I21" s="46"/>
      <c r="J21" s="46"/>
      <c r="K21" s="22"/>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45"/>
      <c r="DE21" s="45"/>
      <c r="DF21" s="45"/>
      <c r="DG21" s="45"/>
      <c r="DH21" s="45"/>
      <c r="DI21" s="45"/>
      <c r="DJ21" s="45"/>
      <c r="DK21" s="45"/>
      <c r="DL21" s="45"/>
      <c r="DM21" s="45"/>
      <c r="DN21" s="45"/>
      <c r="DO21" s="45"/>
      <c r="DP21" s="45"/>
      <c r="DQ21" s="45"/>
      <c r="DR21" s="45"/>
      <c r="DS21" s="45"/>
      <c r="DT21" s="45"/>
      <c r="DU21" s="45"/>
      <c r="DV21" s="45"/>
      <c r="DW21" s="45"/>
      <c r="DX21" s="45"/>
      <c r="DY21" s="45"/>
      <c r="DZ21" s="45"/>
      <c r="EA21" s="45"/>
      <c r="EB21" s="45"/>
      <c r="EC21" s="45"/>
      <c r="ED21" s="45"/>
      <c r="EE21" s="45"/>
      <c r="EF21" s="45"/>
      <c r="EG21" s="45"/>
      <c r="EH21" s="45"/>
      <c r="EI21" s="45"/>
      <c r="EJ21" s="45"/>
      <c r="EK21" s="45"/>
      <c r="EL21" s="45"/>
      <c r="EM21" s="45"/>
      <c r="EN21" s="45"/>
      <c r="EO21" s="45"/>
      <c r="EP21" s="45"/>
      <c r="EQ21" s="45"/>
      <c r="ER21" s="45"/>
      <c r="ES21" s="45"/>
      <c r="ET21" s="45"/>
      <c r="EU21" s="45"/>
      <c r="EV21" s="45"/>
      <c r="EW21" s="45"/>
      <c r="EX21" s="45"/>
      <c r="EY21" s="45"/>
      <c r="EZ21" s="45"/>
      <c r="FA21" s="45"/>
      <c r="FB21" s="45"/>
      <c r="FC21" s="45"/>
      <c r="FD21" s="45"/>
      <c r="FE21" s="45"/>
      <c r="FF21" s="45"/>
      <c r="FG21" s="45"/>
      <c r="FH21" s="45"/>
      <c r="FI21" s="45"/>
      <c r="FJ21" s="45"/>
      <c r="FK21" s="22"/>
      <c r="FL21" s="22"/>
    </row>
    <row r="22" spans="1:168" ht="25.5">
      <c r="A22" s="47" t="s">
        <v>248</v>
      </c>
      <c r="B22" s="48" t="s">
        <v>249</v>
      </c>
      <c r="C22" s="49"/>
      <c r="D22" s="53"/>
      <c r="E22" s="53"/>
      <c r="F22" s="82">
        <f>7428836+4047</f>
        <v>7432883</v>
      </c>
      <c r="G22" s="82">
        <v>4047</v>
      </c>
      <c r="H22" s="45"/>
      <c r="I22" s="46"/>
      <c r="J22" s="46"/>
      <c r="K22" s="22"/>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c r="CP22" s="45"/>
      <c r="CQ22" s="45"/>
      <c r="CR22" s="45"/>
      <c r="CS22" s="45"/>
      <c r="CT22" s="45"/>
      <c r="CU22" s="45"/>
      <c r="CV22" s="45"/>
      <c r="CW22" s="45"/>
      <c r="CX22" s="45"/>
      <c r="CY22" s="45"/>
      <c r="CZ22" s="45"/>
      <c r="DA22" s="45"/>
      <c r="DB22" s="45"/>
      <c r="DC22" s="45"/>
      <c r="DD22" s="45"/>
      <c r="DE22" s="45"/>
      <c r="DF22" s="45"/>
      <c r="DG22" s="45"/>
      <c r="DH22" s="45"/>
      <c r="DI22" s="45"/>
      <c r="DJ22" s="45"/>
      <c r="DK22" s="45"/>
      <c r="DL22" s="45"/>
      <c r="DM22" s="45"/>
      <c r="DN22" s="45"/>
      <c r="DO22" s="45"/>
      <c r="DP22" s="45"/>
      <c r="DQ22" s="45"/>
      <c r="DR22" s="45"/>
      <c r="DS22" s="45"/>
      <c r="DT22" s="45"/>
      <c r="DU22" s="45"/>
      <c r="DV22" s="45"/>
      <c r="DW22" s="45"/>
      <c r="DX22" s="45"/>
      <c r="DY22" s="45"/>
      <c r="DZ22" s="45"/>
      <c r="EA22" s="45"/>
      <c r="EB22" s="45"/>
      <c r="EC22" s="45"/>
      <c r="ED22" s="45"/>
      <c r="EE22" s="45"/>
      <c r="EF22" s="45"/>
      <c r="EG22" s="45"/>
      <c r="EH22" s="45"/>
      <c r="EI22" s="45"/>
      <c r="EJ22" s="45"/>
      <c r="EK22" s="45"/>
      <c r="EL22" s="45"/>
      <c r="EM22" s="45"/>
      <c r="EN22" s="45"/>
      <c r="EO22" s="45"/>
      <c r="EP22" s="45"/>
      <c r="EQ22" s="45"/>
      <c r="ER22" s="45"/>
      <c r="ES22" s="45"/>
      <c r="ET22" s="45"/>
      <c r="EU22" s="45"/>
      <c r="EV22" s="45"/>
      <c r="EW22" s="45"/>
      <c r="EX22" s="45"/>
      <c r="EY22" s="45"/>
      <c r="EZ22" s="45"/>
      <c r="FA22" s="45"/>
      <c r="FB22" s="45"/>
      <c r="FC22" s="45"/>
      <c r="FD22" s="45"/>
      <c r="FE22" s="45"/>
      <c r="FF22" s="45"/>
      <c r="FG22" s="45"/>
      <c r="FH22" s="45"/>
      <c r="FI22" s="45"/>
      <c r="FJ22" s="45"/>
      <c r="FK22" s="22"/>
      <c r="FL22" s="22"/>
    </row>
    <row r="23" spans="1:168" ht="25.5">
      <c r="A23" s="47" t="s">
        <v>250</v>
      </c>
      <c r="B23" s="48" t="s">
        <v>251</v>
      </c>
      <c r="C23" s="49"/>
      <c r="D23" s="53"/>
      <c r="E23" s="53"/>
      <c r="F23" s="82"/>
      <c r="G23" s="82"/>
      <c r="H23" s="45"/>
      <c r="I23" s="46"/>
      <c r="J23" s="46"/>
      <c r="K23" s="22"/>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c r="DW23" s="45"/>
      <c r="DX23" s="45"/>
      <c r="DY23" s="45"/>
      <c r="DZ23" s="45"/>
      <c r="EA23" s="45"/>
      <c r="EB23" s="45"/>
      <c r="EC23" s="45"/>
      <c r="ED23" s="45"/>
      <c r="EE23" s="45"/>
      <c r="EF23" s="45"/>
      <c r="EG23" s="45"/>
      <c r="EH23" s="45"/>
      <c r="EI23" s="45"/>
      <c r="EJ23" s="45"/>
      <c r="EK23" s="45"/>
      <c r="EL23" s="45"/>
      <c r="EM23" s="45"/>
      <c r="EN23" s="45"/>
      <c r="EO23" s="45"/>
      <c r="EP23" s="45"/>
      <c r="EQ23" s="45"/>
      <c r="ER23" s="45"/>
      <c r="ES23" s="45"/>
      <c r="ET23" s="45"/>
      <c r="EU23" s="45"/>
      <c r="EV23" s="45"/>
      <c r="EW23" s="45"/>
      <c r="EX23" s="45"/>
      <c r="EY23" s="45"/>
      <c r="EZ23" s="45"/>
      <c r="FA23" s="45"/>
      <c r="FB23" s="45"/>
      <c r="FC23" s="45"/>
      <c r="FD23" s="45"/>
      <c r="FE23" s="45"/>
      <c r="FF23" s="45"/>
      <c r="FG23" s="45"/>
      <c r="FH23" s="45"/>
      <c r="FI23" s="45"/>
      <c r="FJ23" s="45"/>
      <c r="FK23" s="22"/>
      <c r="FL23" s="22"/>
    </row>
    <row r="24" spans="1:168" ht="43.5" customHeight="1">
      <c r="A24" s="47" t="s">
        <v>252</v>
      </c>
      <c r="B24" s="50" t="s">
        <v>253</v>
      </c>
      <c r="C24" s="49"/>
      <c r="D24" s="53"/>
      <c r="E24" s="53"/>
      <c r="F24" s="82">
        <v>8</v>
      </c>
      <c r="G24" s="82">
        <v>0</v>
      </c>
      <c r="H24" s="45"/>
      <c r="I24" s="46"/>
      <c r="J24" s="46"/>
      <c r="K24" s="22"/>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c r="ED24" s="45"/>
      <c r="EE24" s="45"/>
      <c r="EF24" s="45"/>
      <c r="EG24" s="45"/>
      <c r="EH24" s="45"/>
      <c r="EI24" s="45"/>
      <c r="EJ24" s="45"/>
      <c r="EK24" s="45"/>
      <c r="EL24" s="45"/>
      <c r="EM24" s="45"/>
      <c r="EN24" s="45"/>
      <c r="EO24" s="45"/>
      <c r="EP24" s="45"/>
      <c r="EQ24" s="45"/>
      <c r="ER24" s="45"/>
      <c r="ES24" s="45"/>
      <c r="ET24" s="45"/>
      <c r="EU24" s="45"/>
      <c r="EV24" s="45"/>
      <c r="EW24" s="45"/>
      <c r="EX24" s="45"/>
      <c r="EY24" s="45"/>
      <c r="EZ24" s="45"/>
      <c r="FA24" s="45"/>
      <c r="FB24" s="45"/>
      <c r="FC24" s="45"/>
      <c r="FD24" s="45"/>
      <c r="FE24" s="45"/>
      <c r="FF24" s="45"/>
      <c r="FG24" s="45"/>
      <c r="FH24" s="45"/>
      <c r="FI24" s="45"/>
      <c r="FJ24" s="45"/>
      <c r="FK24" s="22"/>
      <c r="FL24" s="22"/>
    </row>
    <row r="25" spans="1:168" ht="14.25">
      <c r="A25" s="42" t="s">
        <v>254</v>
      </c>
      <c r="B25" s="51" t="s">
        <v>52</v>
      </c>
      <c r="C25" s="52">
        <f>C26+C27</f>
        <v>0</v>
      </c>
      <c r="D25" s="83">
        <f>D26+D27</f>
        <v>5141830</v>
      </c>
      <c r="E25" s="83">
        <f>E26+E27</f>
        <v>0</v>
      </c>
      <c r="F25" s="83">
        <f>F26+F27</f>
        <v>2727323</v>
      </c>
      <c r="G25" s="83">
        <f>G26+G27</f>
        <v>1450008</v>
      </c>
      <c r="H25" s="45"/>
      <c r="I25" s="46"/>
      <c r="J25" s="46"/>
      <c r="K25" s="22"/>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c r="FC25" s="45"/>
      <c r="FD25" s="45"/>
      <c r="FE25" s="45"/>
      <c r="FF25" s="45"/>
      <c r="FG25" s="45"/>
      <c r="FH25" s="45"/>
      <c r="FI25" s="45"/>
      <c r="FJ25" s="45"/>
      <c r="FK25" s="22"/>
      <c r="FL25" s="22"/>
    </row>
    <row r="26" spans="1:168" ht="30">
      <c r="A26" s="47" t="s">
        <v>255</v>
      </c>
      <c r="B26" s="50" t="s">
        <v>256</v>
      </c>
      <c r="C26" s="49"/>
      <c r="D26" s="53">
        <f>4093340+1048490</f>
        <v>5141830</v>
      </c>
      <c r="E26" s="53"/>
      <c r="F26" s="82">
        <f>1276472+843+401484+1048524</f>
        <v>2727323</v>
      </c>
      <c r="G26" s="82">
        <f>401484+1048524</f>
        <v>1450008</v>
      </c>
      <c r="H26" s="45"/>
      <c r="I26" s="46"/>
      <c r="J26" s="46"/>
      <c r="K26" s="22"/>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22"/>
      <c r="FL26" s="22"/>
    </row>
    <row r="27" spans="1:168" ht="30">
      <c r="A27" s="47" t="s">
        <v>257</v>
      </c>
      <c r="B27" s="50" t="s">
        <v>258</v>
      </c>
      <c r="C27" s="49"/>
      <c r="D27" s="53"/>
      <c r="E27" s="53"/>
      <c r="F27" s="82"/>
      <c r="G27" s="82"/>
      <c r="H27" s="45"/>
      <c r="I27" s="46"/>
      <c r="J27" s="46"/>
      <c r="K27" s="22"/>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c r="DX27" s="45"/>
      <c r="DY27" s="45"/>
      <c r="DZ27" s="45"/>
      <c r="EA27" s="45"/>
      <c r="EB27" s="45"/>
      <c r="EC27" s="45"/>
      <c r="ED27" s="45"/>
      <c r="EE27" s="45"/>
      <c r="EF27" s="45"/>
      <c r="EG27" s="45"/>
      <c r="EH27" s="45"/>
      <c r="EI27" s="45"/>
      <c r="EJ27" s="45"/>
      <c r="EK27" s="45"/>
      <c r="EL27" s="45"/>
      <c r="EM27" s="45"/>
      <c r="EN27" s="45"/>
      <c r="EO27" s="45"/>
      <c r="EP27" s="45"/>
      <c r="EQ27" s="45"/>
      <c r="ER27" s="45"/>
      <c r="ES27" s="45"/>
      <c r="ET27" s="45"/>
      <c r="EU27" s="45"/>
      <c r="EV27" s="45"/>
      <c r="EW27" s="45"/>
      <c r="EX27" s="45"/>
      <c r="EY27" s="45"/>
      <c r="EZ27" s="45"/>
      <c r="FA27" s="45"/>
      <c r="FB27" s="45"/>
      <c r="FC27" s="45"/>
      <c r="FD27" s="45"/>
      <c r="FE27" s="45"/>
      <c r="FF27" s="45"/>
      <c r="FG27" s="45"/>
      <c r="FH27" s="45"/>
      <c r="FI27" s="45"/>
      <c r="FJ27" s="45"/>
      <c r="FK27" s="22"/>
      <c r="FL27" s="22"/>
    </row>
    <row r="28" spans="1:168">
      <c r="A28" s="42" t="s">
        <v>259</v>
      </c>
      <c r="B28" s="43" t="s">
        <v>260</v>
      </c>
      <c r="C28" s="44">
        <f>C29+C35+C48+C36+C37+C38+C39+C40+C41+C42+C43+C44+C45+C46+C47</f>
        <v>0</v>
      </c>
      <c r="D28" s="53">
        <f t="shared" ref="D28:G28" si="0">D29+D35+D48+D36+D37+D38+D39+D40+D41+D42+D43+D44+D45+D46+D47</f>
        <v>66857000</v>
      </c>
      <c r="E28" s="53">
        <f t="shared" si="0"/>
        <v>0</v>
      </c>
      <c r="F28" s="53">
        <f t="shared" si="0"/>
        <v>67825442.760000005</v>
      </c>
      <c r="G28" s="53">
        <f t="shared" si="0"/>
        <v>6664514</v>
      </c>
      <c r="H28" s="53"/>
      <c r="I28" s="46"/>
      <c r="J28" s="46"/>
      <c r="K28" s="22"/>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c r="EC28" s="45"/>
      <c r="ED28" s="45"/>
      <c r="EE28" s="45"/>
      <c r="EF28" s="45"/>
      <c r="EG28" s="45"/>
      <c r="EH28" s="45"/>
      <c r="EI28" s="45"/>
      <c r="EJ28" s="45"/>
      <c r="EK28" s="45"/>
      <c r="EL28" s="45"/>
      <c r="EM28" s="45"/>
      <c r="EN28" s="45"/>
      <c r="EO28" s="45"/>
      <c r="EP28" s="45"/>
      <c r="EQ28" s="45"/>
      <c r="ER28" s="45"/>
      <c r="ES28" s="45"/>
      <c r="ET28" s="45"/>
      <c r="EU28" s="45"/>
      <c r="EV28" s="45"/>
      <c r="EW28" s="45"/>
      <c r="EX28" s="45"/>
      <c r="EY28" s="45"/>
      <c r="EZ28" s="45"/>
      <c r="FA28" s="45"/>
      <c r="FB28" s="45"/>
      <c r="FC28" s="45"/>
      <c r="FD28" s="45"/>
      <c r="FE28" s="45"/>
      <c r="FF28" s="45"/>
      <c r="FG28" s="45"/>
      <c r="FH28" s="45"/>
      <c r="FI28" s="45"/>
      <c r="FJ28" s="45"/>
      <c r="FK28" s="22"/>
      <c r="FL28" s="22"/>
    </row>
    <row r="29" spans="1:168" ht="25.5">
      <c r="A29" s="42" t="s">
        <v>261</v>
      </c>
      <c r="B29" s="43" t="s">
        <v>262</v>
      </c>
      <c r="C29" s="44">
        <f>C30+C31+C32+C33+C34</f>
        <v>0</v>
      </c>
      <c r="D29" s="53">
        <f>D30+D31+D32+D33+D34</f>
        <v>64113000</v>
      </c>
      <c r="E29" s="53">
        <f>E30+E31+E32+E33+E34</f>
        <v>0</v>
      </c>
      <c r="F29" s="53">
        <f>F30+F31+F32+F33+F34</f>
        <v>64552631.75</v>
      </c>
      <c r="G29" s="53">
        <f>G30+G31+G32+G33+G34</f>
        <v>6089119</v>
      </c>
      <c r="H29" s="53"/>
      <c r="I29" s="46"/>
      <c r="J29" s="46"/>
      <c r="K29" s="22"/>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45"/>
      <c r="FE29" s="45"/>
      <c r="FF29" s="45"/>
      <c r="FG29" s="45"/>
      <c r="FH29" s="45"/>
      <c r="FI29" s="45"/>
      <c r="FJ29" s="45"/>
      <c r="FK29" s="22"/>
      <c r="FL29" s="22"/>
    </row>
    <row r="30" spans="1:168" ht="25.5">
      <c r="A30" s="47" t="s">
        <v>263</v>
      </c>
      <c r="B30" s="48" t="s">
        <v>264</v>
      </c>
      <c r="C30" s="49"/>
      <c r="D30" s="53">
        <v>64113000</v>
      </c>
      <c r="E30" s="53"/>
      <c r="F30" s="82">
        <f>53092169+5541864</f>
        <v>58634033</v>
      </c>
      <c r="G30" s="82">
        <v>5541864</v>
      </c>
      <c r="H30" s="45"/>
      <c r="I30" s="46"/>
      <c r="J30" s="46"/>
      <c r="K30" s="22"/>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5"/>
      <c r="BY30" s="45"/>
      <c r="BZ30" s="45"/>
      <c r="CA30" s="45"/>
      <c r="CB30" s="45"/>
      <c r="CC30" s="45"/>
      <c r="CD30" s="45"/>
      <c r="CE30" s="45"/>
      <c r="CF30" s="45"/>
      <c r="CG30" s="45"/>
      <c r="CH30" s="45"/>
      <c r="CI30" s="45"/>
      <c r="CJ30" s="45"/>
      <c r="CK30" s="45"/>
      <c r="CL30" s="45"/>
      <c r="CM30" s="45"/>
      <c r="CN30" s="45"/>
      <c r="CO30" s="45"/>
      <c r="CP30" s="45"/>
      <c r="CQ30" s="45"/>
      <c r="CR30" s="45"/>
      <c r="CS30" s="45"/>
      <c r="CT30" s="45"/>
      <c r="CU30" s="45"/>
      <c r="CV30" s="45"/>
      <c r="CW30" s="45"/>
      <c r="CX30" s="45"/>
      <c r="CY30" s="45"/>
      <c r="CZ30" s="45"/>
      <c r="DA30" s="45"/>
      <c r="DB30" s="45"/>
      <c r="DC30" s="45"/>
      <c r="DD30" s="45"/>
      <c r="DE30" s="45"/>
      <c r="DF30" s="45"/>
      <c r="DG30" s="45"/>
      <c r="DH30" s="45"/>
      <c r="DI30" s="45"/>
      <c r="DJ30" s="45"/>
      <c r="DK30" s="45"/>
      <c r="DL30" s="45"/>
      <c r="DM30" s="45"/>
      <c r="DN30" s="45"/>
      <c r="DO30" s="45"/>
      <c r="DP30" s="45"/>
      <c r="DQ30" s="45"/>
      <c r="DR30" s="45"/>
      <c r="DS30" s="45"/>
      <c r="DT30" s="45"/>
      <c r="DU30" s="45"/>
      <c r="DV30" s="45"/>
      <c r="DW30" s="45"/>
      <c r="DX30" s="45"/>
      <c r="DY30" s="45"/>
      <c r="DZ30" s="45"/>
      <c r="EA30" s="45"/>
      <c r="EB30" s="45"/>
      <c r="EC30" s="45"/>
      <c r="ED30" s="45"/>
      <c r="EE30" s="45"/>
      <c r="EF30" s="45"/>
      <c r="EG30" s="45"/>
      <c r="EH30" s="45"/>
      <c r="EI30" s="45"/>
      <c r="EJ30" s="45"/>
      <c r="EK30" s="45"/>
      <c r="EL30" s="45"/>
      <c r="EM30" s="45"/>
      <c r="EN30" s="45"/>
      <c r="EO30" s="45"/>
      <c r="EP30" s="45"/>
      <c r="EQ30" s="45"/>
      <c r="ER30" s="45"/>
      <c r="ES30" s="45"/>
      <c r="ET30" s="45"/>
      <c r="EU30" s="45"/>
      <c r="EV30" s="45"/>
      <c r="EW30" s="45"/>
      <c r="EX30" s="45"/>
      <c r="EY30" s="45"/>
      <c r="EZ30" s="45"/>
      <c r="FA30" s="45"/>
      <c r="FB30" s="45"/>
      <c r="FC30" s="45"/>
      <c r="FD30" s="45"/>
      <c r="FE30" s="45"/>
      <c r="FF30" s="45"/>
      <c r="FG30" s="45"/>
      <c r="FH30" s="45"/>
      <c r="FI30" s="45"/>
      <c r="FJ30" s="45"/>
      <c r="FK30" s="22"/>
      <c r="FL30" s="22"/>
    </row>
    <row r="31" spans="1:168" ht="45">
      <c r="A31" s="47" t="s">
        <v>265</v>
      </c>
      <c r="B31" s="54" t="s">
        <v>266</v>
      </c>
      <c r="C31" s="49"/>
      <c r="D31" s="53"/>
      <c r="E31" s="53"/>
      <c r="F31" s="82">
        <f>4300423.75+547752</f>
        <v>4848175.75</v>
      </c>
      <c r="G31" s="82">
        <v>547752</v>
      </c>
      <c r="H31" s="45"/>
      <c r="I31" s="46"/>
      <c r="J31" s="46"/>
      <c r="K31" s="22"/>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c r="DB31" s="45"/>
      <c r="DC31" s="45"/>
      <c r="DD31" s="45"/>
      <c r="DE31" s="45"/>
      <c r="DF31" s="45"/>
      <c r="DG31" s="45"/>
      <c r="DH31" s="45"/>
      <c r="DI31" s="45"/>
      <c r="DJ31" s="45"/>
      <c r="DK31" s="45"/>
      <c r="DL31" s="45"/>
      <c r="DM31" s="45"/>
      <c r="DN31" s="45"/>
      <c r="DO31" s="45"/>
      <c r="DP31" s="45"/>
      <c r="DQ31" s="45"/>
      <c r="DR31" s="45"/>
      <c r="DS31" s="45"/>
      <c r="DT31" s="45"/>
      <c r="DU31" s="45"/>
      <c r="DV31" s="45"/>
      <c r="DW31" s="45"/>
      <c r="DX31" s="45"/>
      <c r="DY31" s="45"/>
      <c r="DZ31" s="45"/>
      <c r="EA31" s="45"/>
      <c r="EB31" s="45"/>
      <c r="EC31" s="45"/>
      <c r="ED31" s="45"/>
      <c r="EE31" s="45"/>
      <c r="EF31" s="45"/>
      <c r="EG31" s="45"/>
      <c r="EH31" s="45"/>
      <c r="EI31" s="45"/>
      <c r="EJ31" s="45"/>
      <c r="EK31" s="45"/>
      <c r="EL31" s="45"/>
      <c r="EM31" s="45"/>
      <c r="EN31" s="45"/>
      <c r="EO31" s="45"/>
      <c r="EP31" s="45"/>
      <c r="EQ31" s="45"/>
      <c r="ER31" s="45"/>
      <c r="ES31" s="45"/>
      <c r="ET31" s="45"/>
      <c r="EU31" s="45"/>
      <c r="EV31" s="45"/>
      <c r="EW31" s="45"/>
      <c r="EX31" s="45"/>
      <c r="EY31" s="45"/>
      <c r="EZ31" s="45"/>
      <c r="FA31" s="45"/>
      <c r="FB31" s="45"/>
      <c r="FC31" s="45"/>
      <c r="FD31" s="45"/>
      <c r="FE31" s="45"/>
      <c r="FF31" s="45"/>
      <c r="FG31" s="45"/>
      <c r="FH31" s="45"/>
      <c r="FI31" s="45"/>
      <c r="FJ31" s="45"/>
      <c r="FK31" s="22"/>
      <c r="FL31" s="22"/>
    </row>
    <row r="32" spans="1:168" ht="27.75" customHeight="1">
      <c r="A32" s="47" t="s">
        <v>267</v>
      </c>
      <c r="B32" s="48" t="s">
        <v>268</v>
      </c>
      <c r="C32" s="49"/>
      <c r="D32" s="53"/>
      <c r="E32" s="53"/>
      <c r="F32" s="82">
        <f>9690-497</f>
        <v>9193</v>
      </c>
      <c r="G32" s="82">
        <v>-497</v>
      </c>
      <c r="H32" s="45"/>
      <c r="I32" s="46"/>
      <c r="J32" s="46"/>
      <c r="K32" s="22"/>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c r="DU32" s="45"/>
      <c r="DV32" s="45"/>
      <c r="DW32" s="45"/>
      <c r="DX32" s="45"/>
      <c r="DY32" s="45"/>
      <c r="DZ32" s="45"/>
      <c r="EA32" s="45"/>
      <c r="EB32" s="45"/>
      <c r="EC32" s="45"/>
      <c r="ED32" s="45"/>
      <c r="EE32" s="45"/>
      <c r="EF32" s="45"/>
      <c r="EG32" s="45"/>
      <c r="EH32" s="45"/>
      <c r="EI32" s="45"/>
      <c r="EJ32" s="45"/>
      <c r="EK32" s="45"/>
      <c r="EL32" s="45"/>
      <c r="EM32" s="45"/>
      <c r="EN32" s="45"/>
      <c r="EO32" s="45"/>
      <c r="EP32" s="45"/>
      <c r="EQ32" s="45"/>
      <c r="ER32" s="45"/>
      <c r="ES32" s="45"/>
      <c r="ET32" s="45"/>
      <c r="EU32" s="45"/>
      <c r="EV32" s="45"/>
      <c r="EW32" s="45"/>
      <c r="EX32" s="45"/>
      <c r="EY32" s="45"/>
      <c r="EZ32" s="45"/>
      <c r="FA32" s="45"/>
      <c r="FB32" s="45"/>
      <c r="FC32" s="45"/>
      <c r="FD32" s="45"/>
      <c r="FE32" s="45"/>
      <c r="FF32" s="45"/>
      <c r="FG32" s="45"/>
      <c r="FH32" s="45"/>
      <c r="FI32" s="45"/>
      <c r="FJ32" s="45"/>
      <c r="FK32" s="22"/>
      <c r="FL32" s="22"/>
    </row>
    <row r="33" spans="1:168">
      <c r="A33" s="47" t="s">
        <v>269</v>
      </c>
      <c r="B33" s="48" t="s">
        <v>270</v>
      </c>
      <c r="C33" s="49"/>
      <c r="D33" s="53"/>
      <c r="E33" s="53"/>
      <c r="F33" s="82">
        <v>1061230</v>
      </c>
      <c r="G33" s="82"/>
      <c r="H33" s="45"/>
      <c r="I33" s="46"/>
      <c r="J33" s="46"/>
      <c r="K33" s="22"/>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45"/>
      <c r="BT33" s="45"/>
      <c r="BU33" s="45"/>
      <c r="BV33" s="45"/>
      <c r="BW33" s="45"/>
      <c r="BX33" s="45"/>
      <c r="BY33" s="45"/>
      <c r="BZ33" s="45"/>
      <c r="CA33" s="45"/>
      <c r="CB33" s="45"/>
      <c r="CC33" s="45"/>
      <c r="CD33" s="45"/>
      <c r="CE33" s="45"/>
      <c r="CF33" s="45"/>
      <c r="CG33" s="45"/>
      <c r="CH33" s="45"/>
      <c r="CI33" s="45"/>
      <c r="CJ33" s="45"/>
      <c r="CK33" s="45"/>
      <c r="CL33" s="45"/>
      <c r="CM33" s="45"/>
      <c r="CN33" s="45"/>
      <c r="CO33" s="45"/>
      <c r="CP33" s="45"/>
      <c r="CQ33" s="45"/>
      <c r="CR33" s="45"/>
      <c r="CS33" s="45"/>
      <c r="CT33" s="45"/>
      <c r="CU33" s="45"/>
      <c r="CV33" s="45"/>
      <c r="CW33" s="45"/>
      <c r="CX33" s="45"/>
      <c r="CY33" s="45"/>
      <c r="CZ33" s="45"/>
      <c r="DA33" s="45"/>
      <c r="DB33" s="45"/>
      <c r="DC33" s="45"/>
      <c r="DD33" s="45"/>
      <c r="DE33" s="45"/>
      <c r="DF33" s="45"/>
      <c r="DG33" s="45"/>
      <c r="DH33" s="45"/>
      <c r="DI33" s="45"/>
      <c r="DJ33" s="45"/>
      <c r="DK33" s="45"/>
      <c r="DL33" s="45"/>
      <c r="DM33" s="45"/>
      <c r="DN33" s="45"/>
      <c r="DO33" s="45"/>
      <c r="DP33" s="45"/>
      <c r="DQ33" s="45"/>
      <c r="DR33" s="45"/>
      <c r="DS33" s="45"/>
      <c r="DT33" s="45"/>
      <c r="DU33" s="45"/>
      <c r="DV33" s="45"/>
      <c r="DW33" s="45"/>
      <c r="DX33" s="45"/>
      <c r="DY33" s="45"/>
      <c r="DZ33" s="45"/>
      <c r="EA33" s="45"/>
      <c r="EB33" s="45"/>
      <c r="EC33" s="45"/>
      <c r="ED33" s="45"/>
      <c r="EE33" s="45"/>
      <c r="EF33" s="45"/>
      <c r="EG33" s="45"/>
      <c r="EH33" s="45"/>
      <c r="EI33" s="45"/>
      <c r="EJ33" s="45"/>
      <c r="EK33" s="45"/>
      <c r="EL33" s="45"/>
      <c r="EM33" s="45"/>
      <c r="EN33" s="45"/>
      <c r="EO33" s="45"/>
      <c r="EP33" s="45"/>
      <c r="EQ33" s="45"/>
      <c r="ER33" s="45"/>
      <c r="ES33" s="45"/>
      <c r="ET33" s="45"/>
      <c r="EU33" s="45"/>
      <c r="EV33" s="45"/>
      <c r="EW33" s="45"/>
      <c r="EX33" s="45"/>
      <c r="EY33" s="45"/>
      <c r="EZ33" s="45"/>
      <c r="FA33" s="45"/>
      <c r="FB33" s="45"/>
      <c r="FC33" s="45"/>
      <c r="FD33" s="45"/>
      <c r="FE33" s="45"/>
      <c r="FF33" s="45"/>
      <c r="FG33" s="45"/>
      <c r="FH33" s="45"/>
      <c r="FI33" s="45"/>
      <c r="FJ33" s="45"/>
      <c r="FK33" s="22"/>
      <c r="FL33" s="22"/>
    </row>
    <row r="34" spans="1:168">
      <c r="A34" s="47" t="s">
        <v>271</v>
      </c>
      <c r="B34" s="48" t="s">
        <v>272</v>
      </c>
      <c r="C34" s="49"/>
      <c r="D34" s="53"/>
      <c r="E34" s="53"/>
      <c r="F34" s="82"/>
      <c r="G34" s="82"/>
      <c r="H34" s="45"/>
      <c r="I34" s="46"/>
      <c r="J34" s="46"/>
      <c r="K34" s="22"/>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c r="DF34" s="45"/>
      <c r="DG34" s="45"/>
      <c r="DH34" s="45"/>
      <c r="DI34" s="45"/>
      <c r="DJ34" s="45"/>
      <c r="DK34" s="45"/>
      <c r="DL34" s="45"/>
      <c r="DM34" s="45"/>
      <c r="DN34" s="45"/>
      <c r="DO34" s="45"/>
      <c r="DP34" s="45"/>
      <c r="DQ34" s="45"/>
      <c r="DR34" s="45"/>
      <c r="DS34" s="45"/>
      <c r="DT34" s="45"/>
      <c r="DU34" s="45"/>
      <c r="DV34" s="45"/>
      <c r="DW34" s="45"/>
      <c r="DX34" s="45"/>
      <c r="DY34" s="45"/>
      <c r="DZ34" s="45"/>
      <c r="EA34" s="45"/>
      <c r="EB34" s="45"/>
      <c r="EC34" s="45"/>
      <c r="ED34" s="45"/>
      <c r="EE34" s="45"/>
      <c r="EF34" s="45"/>
      <c r="EG34" s="45"/>
      <c r="EH34" s="45"/>
      <c r="EI34" s="45"/>
      <c r="EJ34" s="45"/>
      <c r="EK34" s="45"/>
      <c r="EL34" s="45"/>
      <c r="EM34" s="45"/>
      <c r="EN34" s="45"/>
      <c r="EO34" s="45"/>
      <c r="EP34" s="45"/>
      <c r="EQ34" s="45"/>
      <c r="ER34" s="45"/>
      <c r="ES34" s="45"/>
      <c r="ET34" s="45"/>
      <c r="EU34" s="45"/>
      <c r="EV34" s="45"/>
      <c r="EW34" s="45"/>
      <c r="EX34" s="45"/>
      <c r="EY34" s="45"/>
      <c r="EZ34" s="45"/>
      <c r="FA34" s="45"/>
      <c r="FB34" s="45"/>
      <c r="FC34" s="45"/>
      <c r="FD34" s="45"/>
      <c r="FE34" s="45"/>
      <c r="FF34" s="45"/>
      <c r="FG34" s="45"/>
      <c r="FH34" s="45"/>
      <c r="FI34" s="45"/>
      <c r="FJ34" s="45"/>
      <c r="FK34" s="22"/>
      <c r="FL34" s="22"/>
    </row>
    <row r="35" spans="1:168">
      <c r="A35" s="47" t="s">
        <v>273</v>
      </c>
      <c r="B35" s="48" t="s">
        <v>274</v>
      </c>
      <c r="C35" s="49"/>
      <c r="D35" s="53"/>
      <c r="E35" s="53"/>
      <c r="F35" s="82"/>
      <c r="G35" s="82"/>
      <c r="H35" s="45"/>
      <c r="I35" s="46"/>
      <c r="J35" s="46"/>
      <c r="K35" s="22"/>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c r="BS35" s="45"/>
      <c r="BT35" s="45"/>
      <c r="BU35" s="45"/>
      <c r="BV35" s="45"/>
      <c r="BW35" s="45"/>
      <c r="BX35" s="45"/>
      <c r="BY35" s="45"/>
      <c r="BZ35" s="45"/>
      <c r="CA35" s="45"/>
      <c r="CB35" s="45"/>
      <c r="CC35" s="45"/>
      <c r="CD35" s="45"/>
      <c r="CE35" s="45"/>
      <c r="CF35" s="45"/>
      <c r="CG35" s="45"/>
      <c r="CH35" s="45"/>
      <c r="CI35" s="45"/>
      <c r="CJ35" s="45"/>
      <c r="CK35" s="45"/>
      <c r="CL35" s="45"/>
      <c r="CM35" s="45"/>
      <c r="CN35" s="45"/>
      <c r="CO35" s="45"/>
      <c r="CP35" s="45"/>
      <c r="CQ35" s="45"/>
      <c r="CR35" s="45"/>
      <c r="CS35" s="45"/>
      <c r="CT35" s="45"/>
      <c r="CU35" s="45"/>
      <c r="CV35" s="45"/>
      <c r="CW35" s="45"/>
      <c r="CX35" s="45"/>
      <c r="CY35" s="45"/>
      <c r="CZ35" s="45"/>
      <c r="DA35" s="45"/>
      <c r="DB35" s="45"/>
      <c r="DC35" s="45"/>
      <c r="DD35" s="45"/>
      <c r="DE35" s="45"/>
      <c r="DF35" s="45"/>
      <c r="DG35" s="45"/>
      <c r="DH35" s="45"/>
      <c r="DI35" s="45"/>
      <c r="DJ35" s="45"/>
      <c r="DK35" s="45"/>
      <c r="DL35" s="45"/>
      <c r="DM35" s="45"/>
      <c r="DN35" s="45"/>
      <c r="DO35" s="45"/>
      <c r="DP35" s="45"/>
      <c r="DQ35" s="45"/>
      <c r="DR35" s="45"/>
      <c r="DS35" s="45"/>
      <c r="DT35" s="45"/>
      <c r="DU35" s="45"/>
      <c r="DV35" s="45"/>
      <c r="DW35" s="45"/>
      <c r="DX35" s="45"/>
      <c r="DY35" s="45"/>
      <c r="DZ35" s="45"/>
      <c r="EA35" s="45"/>
      <c r="EB35" s="45"/>
      <c r="EC35" s="45"/>
      <c r="ED35" s="45"/>
      <c r="EE35" s="45"/>
      <c r="EF35" s="45"/>
      <c r="EG35" s="45"/>
      <c r="EH35" s="45"/>
      <c r="EI35" s="45"/>
      <c r="EJ35" s="45"/>
      <c r="EK35" s="45"/>
      <c r="EL35" s="45"/>
      <c r="EM35" s="45"/>
      <c r="EN35" s="45"/>
      <c r="EO35" s="45"/>
      <c r="EP35" s="45"/>
      <c r="EQ35" s="45"/>
      <c r="ER35" s="45"/>
      <c r="ES35" s="45"/>
      <c r="ET35" s="45"/>
      <c r="EU35" s="45"/>
      <c r="EV35" s="45"/>
      <c r="EW35" s="45"/>
      <c r="EX35" s="45"/>
      <c r="EY35" s="45"/>
      <c r="EZ35" s="45"/>
      <c r="FA35" s="45"/>
      <c r="FB35" s="45"/>
      <c r="FC35" s="45"/>
      <c r="FD35" s="45"/>
      <c r="FE35" s="45"/>
      <c r="FF35" s="45"/>
      <c r="FG35" s="45"/>
      <c r="FH35" s="45"/>
      <c r="FI35" s="45"/>
      <c r="FJ35" s="45"/>
      <c r="FK35" s="22"/>
      <c r="FL35" s="22"/>
    </row>
    <row r="36" spans="1:168" ht="24">
      <c r="A36" s="47" t="s">
        <v>275</v>
      </c>
      <c r="B36" s="55" t="s">
        <v>276</v>
      </c>
      <c r="C36" s="49"/>
      <c r="D36" s="53"/>
      <c r="E36" s="53"/>
      <c r="F36" s="82"/>
      <c r="G36" s="82"/>
      <c r="H36" s="45"/>
      <c r="I36" s="46"/>
      <c r="J36" s="46"/>
      <c r="K36" s="22"/>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c r="BT36" s="45"/>
      <c r="BU36" s="45"/>
      <c r="BV36" s="45"/>
      <c r="BW36" s="45"/>
      <c r="BX36" s="45"/>
      <c r="BY36" s="45"/>
      <c r="BZ36" s="45"/>
      <c r="CA36" s="45"/>
      <c r="CB36" s="45"/>
      <c r="CC36" s="45"/>
      <c r="CD36" s="45"/>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c r="EC36" s="45"/>
      <c r="ED36" s="45"/>
      <c r="EE36" s="45"/>
      <c r="EF36" s="45"/>
      <c r="EG36" s="45"/>
      <c r="EH36" s="45"/>
      <c r="EI36" s="45"/>
      <c r="EJ36" s="45"/>
      <c r="EK36" s="45"/>
      <c r="EL36" s="45"/>
      <c r="EM36" s="45"/>
      <c r="EN36" s="45"/>
      <c r="EO36" s="45"/>
      <c r="EP36" s="45"/>
      <c r="EQ36" s="45"/>
      <c r="ER36" s="45"/>
      <c r="ES36" s="45"/>
      <c r="ET36" s="45"/>
      <c r="EU36" s="45"/>
      <c r="EV36" s="45"/>
      <c r="EW36" s="45"/>
      <c r="EX36" s="45"/>
      <c r="EY36" s="45"/>
      <c r="EZ36" s="45"/>
      <c r="FA36" s="45"/>
      <c r="FB36" s="45"/>
      <c r="FC36" s="45"/>
      <c r="FD36" s="45"/>
      <c r="FE36" s="45"/>
      <c r="FF36" s="45"/>
      <c r="FG36" s="45"/>
      <c r="FH36" s="45"/>
      <c r="FI36" s="45"/>
      <c r="FJ36" s="45"/>
      <c r="FK36" s="22"/>
      <c r="FL36" s="22"/>
    </row>
    <row r="37" spans="1:168" ht="38.25">
      <c r="A37" s="47" t="s">
        <v>277</v>
      </c>
      <c r="B37" s="48" t="s">
        <v>278</v>
      </c>
      <c r="C37" s="49"/>
      <c r="D37" s="53">
        <v>14000</v>
      </c>
      <c r="E37" s="53"/>
      <c r="F37" s="82">
        <f>31797+2306</f>
        <v>34103</v>
      </c>
      <c r="G37" s="82">
        <v>2306</v>
      </c>
      <c r="H37" s="45"/>
      <c r="I37" s="46"/>
      <c r="J37" s="46"/>
      <c r="K37" s="22"/>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R37" s="45"/>
      <c r="BS37" s="45"/>
      <c r="BT37" s="45"/>
      <c r="BU37" s="45"/>
      <c r="BV37" s="45"/>
      <c r="BW37" s="45"/>
      <c r="BX37" s="45"/>
      <c r="BY37" s="45"/>
      <c r="BZ37" s="45"/>
      <c r="CA37" s="45"/>
      <c r="CB37" s="45"/>
      <c r="CC37" s="45"/>
      <c r="CD37" s="45"/>
      <c r="CE37" s="45"/>
      <c r="CF37" s="45"/>
      <c r="CG37" s="45"/>
      <c r="CH37" s="45"/>
      <c r="CI37" s="45"/>
      <c r="CJ37" s="45"/>
      <c r="CK37" s="45"/>
      <c r="CL37" s="45"/>
      <c r="CM37" s="45"/>
      <c r="CN37" s="45"/>
      <c r="CO37" s="45"/>
      <c r="CP37" s="45"/>
      <c r="CQ37" s="45"/>
      <c r="CR37" s="45"/>
      <c r="CS37" s="45"/>
      <c r="CT37" s="45"/>
      <c r="CU37" s="45"/>
      <c r="CV37" s="45"/>
      <c r="CW37" s="45"/>
      <c r="CX37" s="45"/>
      <c r="CY37" s="45"/>
      <c r="CZ37" s="45"/>
      <c r="DA37" s="45"/>
      <c r="DB37" s="45"/>
      <c r="DC37" s="45"/>
      <c r="DD37" s="45"/>
      <c r="DE37" s="45"/>
      <c r="DF37" s="45"/>
      <c r="DG37" s="45"/>
      <c r="DH37" s="45"/>
      <c r="DI37" s="45"/>
      <c r="DJ37" s="45"/>
      <c r="DK37" s="45"/>
      <c r="DL37" s="45"/>
      <c r="DM37" s="45"/>
      <c r="DN37" s="45"/>
      <c r="DO37" s="45"/>
      <c r="DP37" s="45"/>
      <c r="DQ37" s="45"/>
      <c r="DR37" s="45"/>
      <c r="DS37" s="45"/>
      <c r="DT37" s="45"/>
      <c r="DU37" s="45"/>
      <c r="DV37" s="45"/>
      <c r="DW37" s="45"/>
      <c r="DX37" s="45"/>
      <c r="DY37" s="45"/>
      <c r="DZ37" s="45"/>
      <c r="EA37" s="45"/>
      <c r="EB37" s="45"/>
      <c r="EC37" s="45"/>
      <c r="ED37" s="45"/>
      <c r="EE37" s="45"/>
      <c r="EF37" s="45"/>
      <c r="EG37" s="45"/>
      <c r="EH37" s="45"/>
      <c r="EI37" s="45"/>
      <c r="EJ37" s="45"/>
      <c r="EK37" s="45"/>
      <c r="EL37" s="45"/>
      <c r="EM37" s="45"/>
      <c r="EN37" s="45"/>
      <c r="EO37" s="45"/>
      <c r="EP37" s="45"/>
      <c r="EQ37" s="45"/>
      <c r="ER37" s="45"/>
      <c r="ES37" s="45"/>
      <c r="ET37" s="45"/>
      <c r="EU37" s="45"/>
      <c r="EV37" s="45"/>
      <c r="EW37" s="45"/>
      <c r="EX37" s="45"/>
      <c r="EY37" s="45"/>
      <c r="EZ37" s="45"/>
      <c r="FA37" s="45"/>
      <c r="FB37" s="45"/>
      <c r="FC37" s="45"/>
      <c r="FD37" s="45"/>
      <c r="FE37" s="45"/>
      <c r="FF37" s="45"/>
      <c r="FG37" s="45"/>
      <c r="FH37" s="45"/>
      <c r="FI37" s="45"/>
      <c r="FJ37" s="45"/>
      <c r="FK37" s="22"/>
      <c r="FL37" s="22"/>
    </row>
    <row r="38" spans="1:168" ht="51">
      <c r="A38" s="47" t="s">
        <v>279</v>
      </c>
      <c r="B38" s="48" t="s">
        <v>280</v>
      </c>
      <c r="C38" s="49"/>
      <c r="D38" s="53">
        <v>239000</v>
      </c>
      <c r="E38" s="53"/>
      <c r="F38" s="82">
        <f>129646+1128</f>
        <v>130774</v>
      </c>
      <c r="G38" s="82">
        <v>1128</v>
      </c>
      <c r="H38" s="45"/>
      <c r="I38" s="46"/>
      <c r="J38" s="46"/>
      <c r="K38" s="22"/>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5"/>
      <c r="BY38" s="45"/>
      <c r="BZ38" s="45"/>
      <c r="CA38" s="45"/>
      <c r="CB38" s="45"/>
      <c r="CC38" s="45"/>
      <c r="CD38" s="45"/>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c r="DT38" s="45"/>
      <c r="DU38" s="45"/>
      <c r="DV38" s="45"/>
      <c r="DW38" s="45"/>
      <c r="DX38" s="45"/>
      <c r="DY38" s="45"/>
      <c r="DZ38" s="45"/>
      <c r="EA38" s="45"/>
      <c r="EB38" s="45"/>
      <c r="EC38" s="45"/>
      <c r="ED38" s="45"/>
      <c r="EE38" s="45"/>
      <c r="EF38" s="45"/>
      <c r="EG38" s="45"/>
      <c r="EH38" s="45"/>
      <c r="EI38" s="45"/>
      <c r="EJ38" s="45"/>
      <c r="EK38" s="45"/>
      <c r="EL38" s="45"/>
      <c r="EM38" s="45"/>
      <c r="EN38" s="45"/>
      <c r="EO38" s="45"/>
      <c r="EP38" s="45"/>
      <c r="EQ38" s="45"/>
      <c r="ER38" s="45"/>
      <c r="ES38" s="45"/>
      <c r="ET38" s="45"/>
      <c r="EU38" s="45"/>
      <c r="EV38" s="45"/>
      <c r="EW38" s="45"/>
      <c r="EX38" s="45"/>
      <c r="EY38" s="45"/>
      <c r="EZ38" s="45"/>
      <c r="FA38" s="45"/>
      <c r="FB38" s="45"/>
      <c r="FC38" s="45"/>
      <c r="FD38" s="45"/>
      <c r="FE38" s="45"/>
      <c r="FF38" s="45"/>
      <c r="FG38" s="45"/>
      <c r="FH38" s="45"/>
      <c r="FI38" s="45"/>
      <c r="FJ38" s="45"/>
      <c r="FK38" s="22"/>
      <c r="FL38" s="22"/>
    </row>
    <row r="39" spans="1:168" ht="38.25">
      <c r="A39" s="47" t="s">
        <v>281</v>
      </c>
      <c r="B39" s="48" t="s">
        <v>282</v>
      </c>
      <c r="C39" s="49"/>
      <c r="D39" s="53"/>
      <c r="E39" s="53"/>
      <c r="F39" s="82"/>
      <c r="G39" s="82"/>
      <c r="H39" s="45"/>
      <c r="I39" s="46"/>
      <c r="J39" s="46"/>
      <c r="K39" s="22"/>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FB39" s="45"/>
      <c r="FC39" s="45"/>
      <c r="FD39" s="45"/>
      <c r="FE39" s="45"/>
      <c r="FF39" s="45"/>
      <c r="FG39" s="45"/>
      <c r="FH39" s="45"/>
      <c r="FI39" s="45"/>
      <c r="FJ39" s="45"/>
      <c r="FK39" s="22"/>
      <c r="FL39" s="22"/>
    </row>
    <row r="40" spans="1:168" ht="38.25">
      <c r="A40" s="47" t="s">
        <v>283</v>
      </c>
      <c r="B40" s="48" t="s">
        <v>284</v>
      </c>
      <c r="C40" s="49"/>
      <c r="D40" s="53"/>
      <c r="E40" s="53"/>
      <c r="F40" s="82">
        <f>808+481</f>
        <v>1289</v>
      </c>
      <c r="G40" s="82">
        <v>481</v>
      </c>
      <c r="H40" s="45"/>
      <c r="I40" s="46"/>
      <c r="J40" s="46"/>
      <c r="K40" s="22"/>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c r="CM40" s="45"/>
      <c r="CN40" s="45"/>
      <c r="CO40" s="45"/>
      <c r="CP40" s="45"/>
      <c r="CQ40" s="45"/>
      <c r="CR40" s="45"/>
      <c r="CS40" s="45"/>
      <c r="CT40" s="45"/>
      <c r="CU40" s="45"/>
      <c r="CV40" s="45"/>
      <c r="CW40" s="45"/>
      <c r="CX40" s="45"/>
      <c r="CY40" s="45"/>
      <c r="CZ40" s="45"/>
      <c r="DA40" s="45"/>
      <c r="DB40" s="45"/>
      <c r="DC40" s="45"/>
      <c r="DD40" s="45"/>
      <c r="DE40" s="45"/>
      <c r="DF40" s="45"/>
      <c r="DG40" s="45"/>
      <c r="DH40" s="45"/>
      <c r="DI40" s="45"/>
      <c r="DJ40" s="45"/>
      <c r="DK40" s="45"/>
      <c r="DL40" s="45"/>
      <c r="DM40" s="45"/>
      <c r="DN40" s="45"/>
      <c r="DO40" s="45"/>
      <c r="DP40" s="45"/>
      <c r="DQ40" s="45"/>
      <c r="DR40" s="45"/>
      <c r="DS40" s="45"/>
      <c r="DT40" s="45"/>
      <c r="DU40" s="45"/>
      <c r="DV40" s="45"/>
      <c r="DW40" s="45"/>
      <c r="DX40" s="45"/>
      <c r="DY40" s="45"/>
      <c r="DZ40" s="45"/>
      <c r="EA40" s="45"/>
      <c r="EB40" s="45"/>
      <c r="EC40" s="45"/>
      <c r="ED40" s="45"/>
      <c r="EE40" s="45"/>
      <c r="EF40" s="45"/>
      <c r="EG40" s="45"/>
      <c r="EH40" s="45"/>
      <c r="EI40" s="45"/>
      <c r="EJ40" s="45"/>
      <c r="EK40" s="45"/>
      <c r="EL40" s="45"/>
      <c r="EM40" s="45"/>
      <c r="EN40" s="45"/>
      <c r="EO40" s="45"/>
      <c r="EP40" s="45"/>
      <c r="EQ40" s="45"/>
      <c r="ER40" s="45"/>
      <c r="ES40" s="45"/>
      <c r="ET40" s="45"/>
      <c r="EU40" s="45"/>
      <c r="EV40" s="45"/>
      <c r="EW40" s="45"/>
      <c r="EX40" s="45"/>
      <c r="EY40" s="45"/>
      <c r="EZ40" s="45"/>
      <c r="FA40" s="45"/>
      <c r="FB40" s="45"/>
      <c r="FC40" s="45"/>
      <c r="FD40" s="45"/>
      <c r="FE40" s="45"/>
      <c r="FF40" s="45"/>
      <c r="FG40" s="45"/>
      <c r="FH40" s="45"/>
      <c r="FI40" s="45"/>
      <c r="FJ40" s="45"/>
      <c r="FK40" s="22"/>
      <c r="FL40" s="22"/>
    </row>
    <row r="41" spans="1:168" ht="38.25">
      <c r="A41" s="47" t="s">
        <v>285</v>
      </c>
      <c r="B41" s="48" t="s">
        <v>286</v>
      </c>
      <c r="C41" s="49"/>
      <c r="D41" s="53">
        <v>1000</v>
      </c>
      <c r="E41" s="53"/>
      <c r="F41" s="82">
        <v>269</v>
      </c>
      <c r="G41" s="82"/>
      <c r="H41" s="45"/>
      <c r="I41" s="46"/>
      <c r="J41" s="46"/>
      <c r="K41" s="22"/>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45"/>
      <c r="BT41" s="45"/>
      <c r="BU41" s="45"/>
      <c r="BV41" s="45"/>
      <c r="BW41" s="45"/>
      <c r="BX41" s="45"/>
      <c r="BY41" s="45"/>
      <c r="BZ41" s="45"/>
      <c r="CA41" s="45"/>
      <c r="CB41" s="45"/>
      <c r="CC41" s="45"/>
      <c r="CD41" s="45"/>
      <c r="CE41" s="45"/>
      <c r="CF41" s="45"/>
      <c r="CG41" s="45"/>
      <c r="CH41" s="45"/>
      <c r="CI41" s="45"/>
      <c r="CJ41" s="45"/>
      <c r="CK41" s="45"/>
      <c r="CL41" s="45"/>
      <c r="CM41" s="45"/>
      <c r="CN41" s="45"/>
      <c r="CO41" s="45"/>
      <c r="CP41" s="45"/>
      <c r="CQ41" s="45"/>
      <c r="CR41" s="45"/>
      <c r="CS41" s="45"/>
      <c r="CT41" s="45"/>
      <c r="CU41" s="45"/>
      <c r="CV41" s="45"/>
      <c r="CW41" s="45"/>
      <c r="CX41" s="45"/>
      <c r="CY41" s="45"/>
      <c r="CZ41" s="45"/>
      <c r="DA41" s="45"/>
      <c r="DB41" s="45"/>
      <c r="DC41" s="45"/>
      <c r="DD41" s="45"/>
      <c r="DE41" s="45"/>
      <c r="DF41" s="45"/>
      <c r="DG41" s="45"/>
      <c r="DH41" s="45"/>
      <c r="DI41" s="45"/>
      <c r="DJ41" s="45"/>
      <c r="DK41" s="45"/>
      <c r="DL41" s="45"/>
      <c r="DM41" s="45"/>
      <c r="DN41" s="45"/>
      <c r="DO41" s="45"/>
      <c r="DP41" s="45"/>
      <c r="DQ41" s="45"/>
      <c r="DR41" s="45"/>
      <c r="DS41" s="45"/>
      <c r="DT41" s="45"/>
      <c r="DU41" s="45"/>
      <c r="DV41" s="45"/>
      <c r="DW41" s="45"/>
      <c r="DX41" s="45"/>
      <c r="DY41" s="45"/>
      <c r="DZ41" s="45"/>
      <c r="EA41" s="45"/>
      <c r="EB41" s="45"/>
      <c r="EC41" s="45"/>
      <c r="ED41" s="45"/>
      <c r="EE41" s="45"/>
      <c r="EF41" s="45"/>
      <c r="EG41" s="45"/>
      <c r="EH41" s="45"/>
      <c r="EI41" s="45"/>
      <c r="EJ41" s="45"/>
      <c r="EK41" s="45"/>
      <c r="EL41" s="45"/>
      <c r="EM41" s="45"/>
      <c r="EN41" s="45"/>
      <c r="EO41" s="45"/>
      <c r="EP41" s="45"/>
      <c r="EQ41" s="45"/>
      <c r="ER41" s="45"/>
      <c r="ES41" s="45"/>
      <c r="ET41" s="45"/>
      <c r="EU41" s="45"/>
      <c r="EV41" s="45"/>
      <c r="EW41" s="45"/>
      <c r="EX41" s="45"/>
      <c r="EY41" s="45"/>
      <c r="EZ41" s="45"/>
      <c r="FA41" s="45"/>
      <c r="FB41" s="45"/>
      <c r="FC41" s="45"/>
      <c r="FD41" s="45"/>
      <c r="FE41" s="45"/>
      <c r="FF41" s="45"/>
      <c r="FG41" s="45"/>
      <c r="FH41" s="45"/>
      <c r="FI41" s="45"/>
      <c r="FJ41" s="45"/>
      <c r="FK41" s="22"/>
      <c r="FL41" s="22"/>
    </row>
    <row r="42" spans="1:168" ht="38.25">
      <c r="A42" s="47" t="s">
        <v>287</v>
      </c>
      <c r="B42" s="48" t="s">
        <v>288</v>
      </c>
      <c r="C42" s="49"/>
      <c r="D42" s="53"/>
      <c r="E42" s="53"/>
      <c r="F42" s="82"/>
      <c r="G42" s="82"/>
      <c r="H42" s="45"/>
      <c r="I42" s="46"/>
      <c r="J42" s="46"/>
      <c r="K42" s="22"/>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5"/>
      <c r="BS42" s="45"/>
      <c r="BT42" s="45"/>
      <c r="BU42" s="45"/>
      <c r="BV42" s="45"/>
      <c r="BW42" s="45"/>
      <c r="BX42" s="45"/>
      <c r="BY42" s="45"/>
      <c r="BZ42" s="45"/>
      <c r="CA42" s="45"/>
      <c r="CB42" s="45"/>
      <c r="CC42" s="45"/>
      <c r="CD42" s="45"/>
      <c r="CE42" s="45"/>
      <c r="CF42" s="45"/>
      <c r="CG42" s="45"/>
      <c r="CH42" s="45"/>
      <c r="CI42" s="45"/>
      <c r="CJ42" s="45"/>
      <c r="CK42" s="45"/>
      <c r="CL42" s="45"/>
      <c r="CM42" s="45"/>
      <c r="CN42" s="45"/>
      <c r="CO42" s="45"/>
      <c r="CP42" s="45"/>
      <c r="CQ42" s="45"/>
      <c r="CR42" s="45"/>
      <c r="CS42" s="45"/>
      <c r="CT42" s="45"/>
      <c r="CU42" s="45"/>
      <c r="CV42" s="45"/>
      <c r="CW42" s="45"/>
      <c r="CX42" s="45"/>
      <c r="CY42" s="45"/>
      <c r="CZ42" s="45"/>
      <c r="DA42" s="45"/>
      <c r="DB42" s="45"/>
      <c r="DC42" s="45"/>
      <c r="DD42" s="45"/>
      <c r="DE42" s="45"/>
      <c r="DF42" s="45"/>
      <c r="DG42" s="45"/>
      <c r="DH42" s="45"/>
      <c r="DI42" s="45"/>
      <c r="DJ42" s="45"/>
      <c r="DK42" s="45"/>
      <c r="DL42" s="45"/>
      <c r="DM42" s="45"/>
      <c r="DN42" s="45"/>
      <c r="DO42" s="45"/>
      <c r="DP42" s="45"/>
      <c r="DQ42" s="45"/>
      <c r="DR42" s="45"/>
      <c r="DS42" s="45"/>
      <c r="DT42" s="45"/>
      <c r="DU42" s="45"/>
      <c r="DV42" s="45"/>
      <c r="DW42" s="45"/>
      <c r="DX42" s="45"/>
      <c r="DY42" s="45"/>
      <c r="DZ42" s="45"/>
      <c r="EA42" s="45"/>
      <c r="EB42" s="45"/>
      <c r="EC42" s="45"/>
      <c r="ED42" s="45"/>
      <c r="EE42" s="45"/>
      <c r="EF42" s="45"/>
      <c r="EG42" s="45"/>
      <c r="EH42" s="45"/>
      <c r="EI42" s="45"/>
      <c r="EJ42" s="45"/>
      <c r="EK42" s="45"/>
      <c r="EL42" s="45"/>
      <c r="EM42" s="45"/>
      <c r="EN42" s="45"/>
      <c r="EO42" s="45"/>
      <c r="EP42" s="45"/>
      <c r="EQ42" s="45"/>
      <c r="ER42" s="45"/>
      <c r="ES42" s="45"/>
      <c r="ET42" s="45"/>
      <c r="EU42" s="45"/>
      <c r="EV42" s="45"/>
      <c r="EW42" s="45"/>
      <c r="EX42" s="45"/>
      <c r="EY42" s="45"/>
      <c r="EZ42" s="45"/>
      <c r="FA42" s="45"/>
      <c r="FB42" s="45"/>
      <c r="FC42" s="45"/>
      <c r="FD42" s="45"/>
      <c r="FE42" s="45"/>
      <c r="FF42" s="45"/>
      <c r="FG42" s="45"/>
      <c r="FH42" s="45"/>
      <c r="FI42" s="45"/>
      <c r="FJ42" s="45"/>
      <c r="FK42" s="22"/>
      <c r="FL42" s="22"/>
    </row>
    <row r="43" spans="1:168" ht="25.5">
      <c r="A43" s="47" t="s">
        <v>289</v>
      </c>
      <c r="B43" s="48" t="s">
        <v>290</v>
      </c>
      <c r="C43" s="49"/>
      <c r="D43" s="53">
        <v>16000</v>
      </c>
      <c r="E43" s="53"/>
      <c r="F43" s="82">
        <f>10561+2520</f>
        <v>13081</v>
      </c>
      <c r="G43" s="82">
        <v>2520</v>
      </c>
      <c r="H43" s="45"/>
      <c r="I43" s="46"/>
      <c r="J43" s="46"/>
      <c r="K43" s="22"/>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5"/>
      <c r="BR43" s="45"/>
      <c r="BS43" s="45"/>
      <c r="BT43" s="45"/>
      <c r="BU43" s="45"/>
      <c r="BV43" s="45"/>
      <c r="BW43" s="45"/>
      <c r="BX43" s="45"/>
      <c r="BY43" s="45"/>
      <c r="BZ43" s="45"/>
      <c r="CA43" s="45"/>
      <c r="CB43" s="45"/>
      <c r="CC43" s="45"/>
      <c r="CD43" s="45"/>
      <c r="CE43" s="45"/>
      <c r="CF43" s="45"/>
      <c r="CG43" s="45"/>
      <c r="CH43" s="45"/>
      <c r="CI43" s="45"/>
      <c r="CJ43" s="45"/>
      <c r="CK43" s="45"/>
      <c r="CL43" s="45"/>
      <c r="CM43" s="45"/>
      <c r="CN43" s="45"/>
      <c r="CO43" s="45"/>
      <c r="CP43" s="45"/>
      <c r="CQ43" s="45"/>
      <c r="CR43" s="45"/>
      <c r="CS43" s="45"/>
      <c r="CT43" s="45"/>
      <c r="CU43" s="45"/>
      <c r="CV43" s="45"/>
      <c r="CW43" s="45"/>
      <c r="CX43" s="45"/>
      <c r="CY43" s="45"/>
      <c r="CZ43" s="45"/>
      <c r="DA43" s="45"/>
      <c r="DB43" s="45"/>
      <c r="DC43" s="45"/>
      <c r="DD43" s="45"/>
      <c r="DE43" s="45"/>
      <c r="DF43" s="45"/>
      <c r="DG43" s="45"/>
      <c r="DH43" s="45"/>
      <c r="DI43" s="45"/>
      <c r="DJ43" s="45"/>
      <c r="DK43" s="45"/>
      <c r="DL43" s="45"/>
      <c r="DM43" s="45"/>
      <c r="DN43" s="45"/>
      <c r="DO43" s="45"/>
      <c r="DP43" s="45"/>
      <c r="DQ43" s="45"/>
      <c r="DR43" s="45"/>
      <c r="DS43" s="45"/>
      <c r="DT43" s="45"/>
      <c r="DU43" s="45"/>
      <c r="DV43" s="45"/>
      <c r="DW43" s="45"/>
      <c r="DX43" s="45"/>
      <c r="DY43" s="45"/>
      <c r="DZ43" s="45"/>
      <c r="EA43" s="45"/>
      <c r="EB43" s="45"/>
      <c r="EC43" s="45"/>
      <c r="ED43" s="45"/>
      <c r="EE43" s="45"/>
      <c r="EF43" s="45"/>
      <c r="EG43" s="45"/>
      <c r="EH43" s="45"/>
      <c r="EI43" s="45"/>
      <c r="EJ43" s="45"/>
      <c r="EK43" s="45"/>
      <c r="EL43" s="45"/>
      <c r="EM43" s="45"/>
      <c r="EN43" s="45"/>
      <c r="EO43" s="45"/>
      <c r="EP43" s="45"/>
      <c r="EQ43" s="45"/>
      <c r="ER43" s="45"/>
      <c r="ES43" s="45"/>
      <c r="ET43" s="45"/>
      <c r="EU43" s="45"/>
      <c r="EV43" s="45"/>
      <c r="EW43" s="45"/>
      <c r="EX43" s="45"/>
      <c r="EY43" s="45"/>
      <c r="EZ43" s="45"/>
      <c r="FA43" s="45"/>
      <c r="FB43" s="45"/>
      <c r="FC43" s="45"/>
      <c r="FD43" s="45"/>
      <c r="FE43" s="45"/>
      <c r="FF43" s="45"/>
      <c r="FG43" s="45"/>
      <c r="FH43" s="45"/>
      <c r="FI43" s="45"/>
      <c r="FJ43" s="45"/>
      <c r="FK43" s="22"/>
      <c r="FL43" s="22"/>
    </row>
    <row r="44" spans="1:168" ht="30" customHeight="1">
      <c r="A44" s="47" t="s">
        <v>291</v>
      </c>
      <c r="B44" s="48" t="s">
        <v>292</v>
      </c>
      <c r="C44" s="49"/>
      <c r="D44" s="53">
        <v>855000</v>
      </c>
      <c r="E44" s="53"/>
      <c r="F44" s="82">
        <f>720693+137243</f>
        <v>857936</v>
      </c>
      <c r="G44" s="82">
        <v>137243</v>
      </c>
      <c r="H44" s="45"/>
      <c r="I44" s="46"/>
      <c r="J44" s="46"/>
      <c r="K44" s="22"/>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45"/>
      <c r="BT44" s="45"/>
      <c r="BU44" s="45"/>
      <c r="BV44" s="45"/>
      <c r="BW44" s="45"/>
      <c r="BX44" s="45"/>
      <c r="BY44" s="45"/>
      <c r="BZ44" s="45"/>
      <c r="CA44" s="45"/>
      <c r="CB44" s="45"/>
      <c r="CC44" s="45"/>
      <c r="CD44" s="45"/>
      <c r="CE44" s="45"/>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5"/>
      <c r="DD44" s="45"/>
      <c r="DE44" s="45"/>
      <c r="DF44" s="45"/>
      <c r="DG44" s="45"/>
      <c r="DH44" s="45"/>
      <c r="DI44" s="45"/>
      <c r="DJ44" s="45"/>
      <c r="DK44" s="45"/>
      <c r="DL44" s="45"/>
      <c r="DM44" s="45"/>
      <c r="DN44" s="45"/>
      <c r="DO44" s="45"/>
      <c r="DP44" s="45"/>
      <c r="DQ44" s="45"/>
      <c r="DR44" s="45"/>
      <c r="DS44" s="45"/>
      <c r="DT44" s="45"/>
      <c r="DU44" s="45"/>
      <c r="DV44" s="45"/>
      <c r="DW44" s="45"/>
      <c r="DX44" s="45"/>
      <c r="DY44" s="45"/>
      <c r="DZ44" s="45"/>
      <c r="EA44" s="45"/>
      <c r="EB44" s="45"/>
      <c r="EC44" s="45"/>
      <c r="ED44" s="45"/>
      <c r="EE44" s="45"/>
      <c r="EF44" s="45"/>
      <c r="EG44" s="45"/>
      <c r="EH44" s="45"/>
      <c r="EI44" s="45"/>
      <c r="EJ44" s="45"/>
      <c r="EK44" s="45"/>
      <c r="EL44" s="45"/>
      <c r="EM44" s="45"/>
      <c r="EN44" s="45"/>
      <c r="EO44" s="45"/>
      <c r="EP44" s="45"/>
      <c r="EQ44" s="45"/>
      <c r="ER44" s="45"/>
      <c r="ES44" s="45"/>
      <c r="ET44" s="45"/>
      <c r="EU44" s="45"/>
      <c r="EV44" s="45"/>
      <c r="EW44" s="45"/>
      <c r="EX44" s="45"/>
      <c r="EY44" s="45"/>
      <c r="EZ44" s="45"/>
      <c r="FA44" s="45"/>
      <c r="FB44" s="45"/>
      <c r="FC44" s="45"/>
      <c r="FD44" s="45"/>
      <c r="FE44" s="45"/>
      <c r="FF44" s="45"/>
      <c r="FG44" s="45"/>
      <c r="FH44" s="45"/>
      <c r="FI44" s="45"/>
      <c r="FJ44" s="45"/>
      <c r="FK44" s="22"/>
      <c r="FL44" s="22"/>
    </row>
    <row r="45" spans="1:168">
      <c r="A45" s="47" t="s">
        <v>293</v>
      </c>
      <c r="B45" s="48" t="s">
        <v>294</v>
      </c>
      <c r="C45" s="49"/>
      <c r="D45" s="53">
        <v>1578000</v>
      </c>
      <c r="E45" s="53"/>
      <c r="F45" s="82">
        <f>1802110.01+430355</f>
        <v>2232465.0099999998</v>
      </c>
      <c r="G45" s="82">
        <v>430355</v>
      </c>
      <c r="H45" s="45"/>
      <c r="I45" s="46"/>
      <c r="J45" s="46"/>
      <c r="K45" s="22"/>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c r="EO45" s="45"/>
      <c r="EP45" s="45"/>
      <c r="EQ45" s="45"/>
      <c r="ER45" s="45"/>
      <c r="ES45" s="45"/>
      <c r="ET45" s="45"/>
      <c r="EU45" s="45"/>
      <c r="EV45" s="45"/>
      <c r="EW45" s="45"/>
      <c r="EX45" s="45"/>
      <c r="EY45" s="45"/>
      <c r="EZ45" s="45"/>
      <c r="FA45" s="45"/>
      <c r="FB45" s="45"/>
      <c r="FC45" s="45"/>
      <c r="FD45" s="45"/>
      <c r="FE45" s="45"/>
      <c r="FF45" s="45"/>
      <c r="FG45" s="45"/>
      <c r="FH45" s="45"/>
      <c r="FI45" s="45"/>
      <c r="FJ45" s="45"/>
      <c r="FK45" s="22"/>
      <c r="FL45" s="22"/>
    </row>
    <row r="46" spans="1:168" s="23" customFormat="1">
      <c r="A46" s="47" t="s">
        <v>295</v>
      </c>
      <c r="B46" s="48" t="s">
        <v>296</v>
      </c>
      <c r="C46" s="49"/>
      <c r="D46" s="53">
        <v>41000</v>
      </c>
      <c r="E46" s="53"/>
      <c r="F46" s="82">
        <f>973+1029</f>
        <v>2002</v>
      </c>
      <c r="G46" s="82">
        <v>1029</v>
      </c>
      <c r="H46" s="45"/>
      <c r="I46" s="46"/>
      <c r="J46" s="46"/>
      <c r="K46" s="22"/>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c r="DH46" s="45"/>
      <c r="DI46" s="45"/>
      <c r="DJ46" s="45"/>
      <c r="DK46" s="45"/>
      <c r="DL46" s="45"/>
      <c r="DM46" s="45"/>
      <c r="DN46" s="45"/>
      <c r="DO46" s="45"/>
      <c r="DP46" s="45"/>
      <c r="DQ46" s="45"/>
      <c r="DR46" s="45"/>
      <c r="DS46" s="45"/>
      <c r="DT46" s="45"/>
      <c r="DU46" s="45"/>
      <c r="DV46" s="45"/>
      <c r="DW46" s="45"/>
      <c r="DX46" s="45"/>
      <c r="DY46" s="45"/>
      <c r="DZ46" s="45"/>
      <c r="EA46" s="45"/>
      <c r="EB46" s="45"/>
      <c r="EC46" s="45"/>
      <c r="ED46" s="45"/>
      <c r="EE46" s="45"/>
      <c r="EF46" s="45"/>
      <c r="EG46" s="45"/>
      <c r="EH46" s="45"/>
      <c r="EI46" s="45"/>
      <c r="EJ46" s="45"/>
      <c r="EK46" s="45"/>
      <c r="EL46" s="45"/>
      <c r="EM46" s="45"/>
      <c r="EN46" s="45"/>
      <c r="EO46" s="45"/>
      <c r="EP46" s="45"/>
      <c r="EQ46" s="45"/>
      <c r="ER46" s="45"/>
      <c r="ES46" s="45"/>
      <c r="ET46" s="45"/>
      <c r="EU46" s="45"/>
      <c r="EV46" s="45"/>
      <c r="EW46" s="45"/>
      <c r="EX46" s="45"/>
      <c r="EY46" s="45"/>
      <c r="EZ46" s="45"/>
      <c r="FA46" s="45"/>
      <c r="FB46" s="45"/>
      <c r="FC46" s="45"/>
      <c r="FD46" s="45"/>
      <c r="FE46" s="45"/>
      <c r="FF46" s="45"/>
      <c r="FG46" s="45"/>
      <c r="FH46" s="45"/>
      <c r="FI46" s="45"/>
      <c r="FJ46" s="45"/>
      <c r="FK46" s="22"/>
      <c r="FL46" s="22"/>
    </row>
    <row r="47" spans="1:168" s="23" customFormat="1">
      <c r="A47" s="79" t="s">
        <v>372</v>
      </c>
      <c r="B47" s="80"/>
      <c r="C47" s="81"/>
      <c r="D47" s="84"/>
      <c r="E47" s="84"/>
      <c r="F47" s="85">
        <f>559+333</f>
        <v>892</v>
      </c>
      <c r="G47" s="85">
        <v>333</v>
      </c>
      <c r="H47" s="45"/>
      <c r="I47" s="46"/>
      <c r="J47" s="46"/>
      <c r="K47" s="22"/>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45"/>
      <c r="BT47" s="45"/>
      <c r="BU47" s="45"/>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c r="CZ47" s="45"/>
      <c r="DA47" s="45"/>
      <c r="DB47" s="45"/>
      <c r="DC47" s="45"/>
      <c r="DD47" s="45"/>
      <c r="DE47" s="45"/>
      <c r="DF47" s="45"/>
      <c r="DG47" s="45"/>
      <c r="DH47" s="45"/>
      <c r="DI47" s="45"/>
      <c r="DJ47" s="45"/>
      <c r="DK47" s="45"/>
      <c r="DL47" s="45"/>
      <c r="DM47" s="45"/>
      <c r="DN47" s="45"/>
      <c r="DO47" s="45"/>
      <c r="DP47" s="45"/>
      <c r="DQ47" s="45"/>
      <c r="DR47" s="45"/>
      <c r="DS47" s="45"/>
      <c r="DT47" s="45"/>
      <c r="DU47" s="45"/>
      <c r="DV47" s="45"/>
      <c r="DW47" s="45"/>
      <c r="DX47" s="45"/>
      <c r="DY47" s="45"/>
      <c r="DZ47" s="45"/>
      <c r="EA47" s="45"/>
      <c r="EB47" s="45"/>
      <c r="EC47" s="45"/>
      <c r="ED47" s="45"/>
      <c r="EE47" s="45"/>
      <c r="EF47" s="45"/>
      <c r="EG47" s="45"/>
      <c r="EH47" s="45"/>
      <c r="EI47" s="45"/>
      <c r="EJ47" s="45"/>
      <c r="EK47" s="45"/>
      <c r="EL47" s="45"/>
      <c r="EM47" s="45"/>
      <c r="EN47" s="45"/>
      <c r="EO47" s="45"/>
      <c r="EP47" s="45"/>
      <c r="EQ47" s="45"/>
      <c r="ER47" s="45"/>
      <c r="ES47" s="45"/>
      <c r="ET47" s="45"/>
      <c r="EU47" s="45"/>
      <c r="EV47" s="45"/>
      <c r="EW47" s="45"/>
      <c r="EX47" s="45"/>
      <c r="EY47" s="45"/>
      <c r="EZ47" s="45"/>
      <c r="FA47" s="45"/>
      <c r="FB47" s="45"/>
      <c r="FC47" s="45"/>
      <c r="FD47" s="45"/>
      <c r="FE47" s="45"/>
      <c r="FF47" s="45"/>
      <c r="FG47" s="45"/>
      <c r="FH47" s="45"/>
      <c r="FI47" s="45"/>
      <c r="FJ47" s="45"/>
      <c r="FK47" s="22"/>
      <c r="FL47" s="22"/>
    </row>
    <row r="48" spans="1:168" s="23" customFormat="1">
      <c r="A48" s="47" t="s">
        <v>297</v>
      </c>
      <c r="B48" s="48" t="s">
        <v>298</v>
      </c>
      <c r="C48" s="49"/>
      <c r="D48" s="53"/>
      <c r="E48" s="53"/>
      <c r="F48" s="82"/>
      <c r="G48" s="82"/>
      <c r="H48" s="45"/>
      <c r="I48" s="46"/>
      <c r="J48" s="46"/>
      <c r="K48" s="22"/>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45"/>
      <c r="BT48" s="45"/>
      <c r="BU48" s="45"/>
      <c r="BV48" s="45"/>
      <c r="BW48" s="45"/>
      <c r="BX48" s="45"/>
      <c r="BY48" s="45"/>
      <c r="BZ48" s="45"/>
      <c r="CA48" s="45"/>
      <c r="CB48" s="45"/>
      <c r="CC48" s="45"/>
      <c r="CD48" s="45"/>
      <c r="CE48" s="45"/>
      <c r="CF48" s="45"/>
      <c r="CG48" s="45"/>
      <c r="CH48" s="45"/>
      <c r="CI48" s="45"/>
      <c r="CJ48" s="45"/>
      <c r="CK48" s="45"/>
      <c r="CL48" s="45"/>
      <c r="CM48" s="45"/>
      <c r="CN48" s="45"/>
      <c r="CO48" s="45"/>
      <c r="CP48" s="45"/>
      <c r="CQ48" s="45"/>
      <c r="CR48" s="45"/>
      <c r="CS48" s="45"/>
      <c r="CT48" s="45"/>
      <c r="CU48" s="45"/>
      <c r="CV48" s="45"/>
      <c r="CW48" s="45"/>
      <c r="CX48" s="45"/>
      <c r="CY48" s="45"/>
      <c r="CZ48" s="45"/>
      <c r="DA48" s="45"/>
      <c r="DB48" s="45"/>
      <c r="DC48" s="45"/>
      <c r="DD48" s="45"/>
      <c r="DE48" s="45"/>
      <c r="DF48" s="45"/>
      <c r="DG48" s="45"/>
      <c r="DH48" s="45"/>
      <c r="DI48" s="45"/>
      <c r="DJ48" s="45"/>
      <c r="DK48" s="45"/>
      <c r="DL48" s="45"/>
      <c r="DM48" s="45"/>
      <c r="DN48" s="45"/>
      <c r="DO48" s="45"/>
      <c r="DP48" s="45"/>
      <c r="DQ48" s="45"/>
      <c r="DR48" s="45"/>
      <c r="DS48" s="45"/>
      <c r="DT48" s="45"/>
      <c r="DU48" s="45"/>
      <c r="DV48" s="45"/>
      <c r="DW48" s="45"/>
      <c r="DX48" s="45"/>
      <c r="DY48" s="45"/>
      <c r="DZ48" s="45"/>
      <c r="EA48" s="45"/>
      <c r="EB48" s="45"/>
      <c r="EC48" s="45"/>
      <c r="ED48" s="45"/>
      <c r="EE48" s="45"/>
      <c r="EF48" s="45"/>
      <c r="EG48" s="45"/>
      <c r="EH48" s="45"/>
      <c r="EI48" s="45"/>
      <c r="EJ48" s="45"/>
      <c r="EK48" s="45"/>
      <c r="EL48" s="45"/>
      <c r="EM48" s="45"/>
      <c r="EN48" s="45"/>
      <c r="EO48" s="45"/>
      <c r="EP48" s="45"/>
      <c r="EQ48" s="45"/>
      <c r="ER48" s="45"/>
      <c r="ES48" s="45"/>
      <c r="ET48" s="45"/>
      <c r="EU48" s="45"/>
      <c r="EV48" s="45"/>
      <c r="EW48" s="45"/>
      <c r="EX48" s="45"/>
      <c r="EY48" s="45"/>
      <c r="EZ48" s="45"/>
      <c r="FA48" s="45"/>
      <c r="FB48" s="45"/>
      <c r="FC48" s="45"/>
      <c r="FD48" s="45"/>
      <c r="FE48" s="45"/>
      <c r="FF48" s="45"/>
      <c r="FG48" s="45"/>
      <c r="FH48" s="45"/>
      <c r="FI48" s="45"/>
      <c r="FJ48" s="45"/>
      <c r="FK48" s="22"/>
      <c r="FL48" s="22"/>
    </row>
    <row r="49" spans="1:179" s="23" customFormat="1">
      <c r="A49" s="42" t="s">
        <v>299</v>
      </c>
      <c r="B49" s="43" t="s">
        <v>300</v>
      </c>
      <c r="C49" s="44">
        <f>+C50+C55</f>
        <v>0</v>
      </c>
      <c r="D49" s="53">
        <f>+D50+D55</f>
        <v>206000</v>
      </c>
      <c r="E49" s="53">
        <f>+E50+E55</f>
        <v>0</v>
      </c>
      <c r="F49" s="53">
        <f>+F50+F55</f>
        <v>251110.5</v>
      </c>
      <c r="G49" s="53">
        <f>+G50+G55</f>
        <v>45892</v>
      </c>
      <c r="H49" s="45"/>
      <c r="I49" s="46"/>
      <c r="J49" s="46"/>
      <c r="K49" s="22"/>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45"/>
      <c r="BT49" s="45"/>
      <c r="BU49" s="45"/>
      <c r="BV49" s="45"/>
      <c r="BW49" s="45"/>
      <c r="BX49" s="45"/>
      <c r="BY49" s="45"/>
      <c r="BZ49" s="45"/>
      <c r="CA49" s="45"/>
      <c r="CB49" s="45"/>
      <c r="CC49" s="45"/>
      <c r="CD49" s="45"/>
      <c r="CE49" s="45"/>
      <c r="CF49" s="45"/>
      <c r="CG49" s="45"/>
      <c r="CH49" s="45"/>
      <c r="CI49" s="45"/>
      <c r="CJ49" s="45"/>
      <c r="CK49" s="45"/>
      <c r="CL49" s="45"/>
      <c r="CM49" s="45"/>
      <c r="CN49" s="45"/>
      <c r="CO49" s="45"/>
      <c r="CP49" s="45"/>
      <c r="CQ49" s="45"/>
      <c r="CR49" s="45"/>
      <c r="CS49" s="45"/>
      <c r="CT49" s="45"/>
      <c r="CU49" s="45"/>
      <c r="CV49" s="45"/>
      <c r="CW49" s="45"/>
      <c r="CX49" s="45"/>
      <c r="CY49" s="45"/>
      <c r="CZ49" s="45"/>
      <c r="DA49" s="45"/>
      <c r="DB49" s="45"/>
      <c r="DC49" s="45"/>
      <c r="DD49" s="45"/>
      <c r="DE49" s="45"/>
      <c r="DF49" s="45"/>
      <c r="DG49" s="45"/>
      <c r="DH49" s="45"/>
      <c r="DI49" s="45"/>
      <c r="DJ49" s="45"/>
      <c r="DK49" s="45"/>
      <c r="DL49" s="45"/>
      <c r="DM49" s="45"/>
      <c r="DN49" s="45"/>
      <c r="DO49" s="45"/>
      <c r="DP49" s="45"/>
      <c r="DQ49" s="45"/>
      <c r="DR49" s="45"/>
      <c r="DS49" s="45"/>
      <c r="DT49" s="45"/>
      <c r="DU49" s="45"/>
      <c r="DV49" s="45"/>
      <c r="DW49" s="45"/>
      <c r="DX49" s="45"/>
      <c r="DY49" s="45"/>
      <c r="DZ49" s="45"/>
      <c r="EA49" s="45"/>
      <c r="EB49" s="45"/>
      <c r="EC49" s="45"/>
      <c r="ED49" s="45"/>
      <c r="EE49" s="45"/>
      <c r="EF49" s="45"/>
      <c r="EG49" s="45"/>
      <c r="EH49" s="45"/>
      <c r="EI49" s="45"/>
      <c r="EJ49" s="45"/>
      <c r="EK49" s="45"/>
      <c r="EL49" s="45"/>
      <c r="EM49" s="45"/>
      <c r="EN49" s="45"/>
      <c r="EO49" s="45"/>
      <c r="EP49" s="45"/>
      <c r="EQ49" s="45"/>
      <c r="ER49" s="45"/>
      <c r="ES49" s="45"/>
      <c r="ET49" s="45"/>
      <c r="EU49" s="45"/>
      <c r="EV49" s="45"/>
      <c r="EW49" s="45"/>
      <c r="EX49" s="45"/>
      <c r="EY49" s="45"/>
      <c r="EZ49" s="45"/>
      <c r="FA49" s="45"/>
      <c r="FB49" s="45"/>
      <c r="FC49" s="45"/>
      <c r="FD49" s="45"/>
      <c r="FE49" s="45"/>
      <c r="FF49" s="45"/>
      <c r="FG49" s="45"/>
      <c r="FH49" s="45"/>
      <c r="FI49" s="45"/>
      <c r="FJ49" s="45"/>
      <c r="FK49" s="22"/>
      <c r="FL49" s="22"/>
    </row>
    <row r="50" spans="1:179" s="23" customFormat="1">
      <c r="A50" s="42" t="s">
        <v>301</v>
      </c>
      <c r="B50" s="43" t="s">
        <v>302</v>
      </c>
      <c r="C50" s="44">
        <f>+C51+C53</f>
        <v>0</v>
      </c>
      <c r="D50" s="53">
        <f>+D51+D53</f>
        <v>0</v>
      </c>
      <c r="E50" s="53">
        <f>+E51+E53</f>
        <v>0</v>
      </c>
      <c r="F50" s="53">
        <f>+F51+F53</f>
        <v>0</v>
      </c>
      <c r="G50" s="53">
        <f>+G51+G53</f>
        <v>0</v>
      </c>
      <c r="H50" s="45"/>
      <c r="I50" s="46"/>
      <c r="J50" s="46"/>
      <c r="K50" s="22"/>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45"/>
      <c r="BT50" s="45"/>
      <c r="BU50" s="45"/>
      <c r="BV50" s="45"/>
      <c r="BW50" s="45"/>
      <c r="BX50" s="45"/>
      <c r="BY50" s="45"/>
      <c r="BZ50" s="45"/>
      <c r="CA50" s="45"/>
      <c r="CB50" s="45"/>
      <c r="CC50" s="45"/>
      <c r="CD50" s="45"/>
      <c r="CE50" s="45"/>
      <c r="CF50" s="45"/>
      <c r="CG50" s="45"/>
      <c r="CH50" s="45"/>
      <c r="CI50" s="45"/>
      <c r="CJ50" s="45"/>
      <c r="CK50" s="45"/>
      <c r="CL50" s="45"/>
      <c r="CM50" s="45"/>
      <c r="CN50" s="45"/>
      <c r="CO50" s="45"/>
      <c r="CP50" s="45"/>
      <c r="CQ50" s="45"/>
      <c r="CR50" s="45"/>
      <c r="CS50" s="45"/>
      <c r="CT50" s="45"/>
      <c r="CU50" s="45"/>
      <c r="CV50" s="45"/>
      <c r="CW50" s="45"/>
      <c r="CX50" s="45"/>
      <c r="CY50" s="45"/>
      <c r="CZ50" s="45"/>
      <c r="DA50" s="45"/>
      <c r="DB50" s="45"/>
      <c r="DC50" s="45"/>
      <c r="DD50" s="45"/>
      <c r="DE50" s="45"/>
      <c r="DF50" s="45"/>
      <c r="DG50" s="45"/>
      <c r="DH50" s="45"/>
      <c r="DI50" s="45"/>
      <c r="DJ50" s="45"/>
      <c r="DK50" s="45"/>
      <c r="DL50" s="45"/>
      <c r="DM50" s="45"/>
      <c r="DN50" s="45"/>
      <c r="DO50" s="45"/>
      <c r="DP50" s="45"/>
      <c r="DQ50" s="45"/>
      <c r="DR50" s="45"/>
      <c r="DS50" s="45"/>
      <c r="DT50" s="45"/>
      <c r="DU50" s="45"/>
      <c r="DV50" s="45"/>
      <c r="DW50" s="45"/>
      <c r="DX50" s="45"/>
      <c r="DY50" s="45"/>
      <c r="DZ50" s="45"/>
      <c r="EA50" s="45"/>
      <c r="EB50" s="45"/>
      <c r="EC50" s="45"/>
      <c r="ED50" s="45"/>
      <c r="EE50" s="45"/>
      <c r="EF50" s="45"/>
      <c r="EG50" s="45"/>
      <c r="EH50" s="45"/>
      <c r="EI50" s="45"/>
      <c r="EJ50" s="45"/>
      <c r="EK50" s="45"/>
      <c r="EL50" s="45"/>
      <c r="EM50" s="45"/>
      <c r="EN50" s="45"/>
      <c r="EO50" s="45"/>
      <c r="EP50" s="45"/>
      <c r="EQ50" s="45"/>
      <c r="ER50" s="45"/>
      <c r="ES50" s="45"/>
      <c r="ET50" s="45"/>
      <c r="EU50" s="45"/>
      <c r="EV50" s="45"/>
      <c r="EW50" s="45"/>
      <c r="EX50" s="45"/>
      <c r="EY50" s="45"/>
      <c r="EZ50" s="45"/>
      <c r="FA50" s="45"/>
      <c r="FB50" s="45"/>
      <c r="FC50" s="45"/>
      <c r="FD50" s="45"/>
      <c r="FE50" s="45"/>
      <c r="FF50" s="45"/>
      <c r="FG50" s="45"/>
      <c r="FH50" s="45"/>
      <c r="FI50" s="45"/>
      <c r="FJ50" s="45"/>
      <c r="FK50" s="22"/>
      <c r="FL50" s="22"/>
    </row>
    <row r="51" spans="1:179" s="23" customFormat="1">
      <c r="A51" s="42" t="s">
        <v>303</v>
      </c>
      <c r="B51" s="43" t="s">
        <v>304</v>
      </c>
      <c r="C51" s="44">
        <f>+C52</f>
        <v>0</v>
      </c>
      <c r="D51" s="53">
        <f>+D52</f>
        <v>0</v>
      </c>
      <c r="E51" s="53">
        <f>+E52</f>
        <v>0</v>
      </c>
      <c r="F51" s="53">
        <f>+F52</f>
        <v>0</v>
      </c>
      <c r="G51" s="53">
        <f>+G52</f>
        <v>0</v>
      </c>
      <c r="H51" s="45"/>
      <c r="I51" s="46"/>
      <c r="J51" s="46"/>
      <c r="K51" s="22"/>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45"/>
      <c r="BT51" s="45"/>
      <c r="BU51" s="45"/>
      <c r="BV51" s="45"/>
      <c r="BW51" s="45"/>
      <c r="BX51" s="45"/>
      <c r="BY51" s="45"/>
      <c r="BZ51" s="45"/>
      <c r="CA51" s="45"/>
      <c r="CB51" s="45"/>
      <c r="CC51" s="45"/>
      <c r="CD51" s="45"/>
      <c r="CE51" s="45"/>
      <c r="CF51" s="45"/>
      <c r="CG51" s="45"/>
      <c r="CH51" s="45"/>
      <c r="CI51" s="45"/>
      <c r="CJ51" s="45"/>
      <c r="CK51" s="45"/>
      <c r="CL51" s="45"/>
      <c r="CM51" s="45"/>
      <c r="CN51" s="45"/>
      <c r="CO51" s="45"/>
      <c r="CP51" s="45"/>
      <c r="CQ51" s="45"/>
      <c r="CR51" s="45"/>
      <c r="CS51" s="45"/>
      <c r="CT51" s="45"/>
      <c r="CU51" s="45"/>
      <c r="CV51" s="45"/>
      <c r="CW51" s="45"/>
      <c r="CX51" s="45"/>
      <c r="CY51" s="45"/>
      <c r="CZ51" s="45"/>
      <c r="DA51" s="45"/>
      <c r="DB51" s="45"/>
      <c r="DC51" s="45"/>
      <c r="DD51" s="45"/>
      <c r="DE51" s="45"/>
      <c r="DF51" s="45"/>
      <c r="DG51" s="45"/>
      <c r="DH51" s="45"/>
      <c r="DI51" s="45"/>
      <c r="DJ51" s="45"/>
      <c r="DK51" s="45"/>
      <c r="DL51" s="45"/>
      <c r="DM51" s="45"/>
      <c r="DN51" s="45"/>
      <c r="DO51" s="45"/>
      <c r="DP51" s="45"/>
      <c r="DQ51" s="45"/>
      <c r="DR51" s="45"/>
      <c r="DS51" s="45"/>
      <c r="DT51" s="45"/>
      <c r="DU51" s="45"/>
      <c r="DV51" s="45"/>
      <c r="DW51" s="45"/>
      <c r="DX51" s="45"/>
      <c r="DY51" s="45"/>
      <c r="DZ51" s="45"/>
      <c r="EA51" s="45"/>
      <c r="EB51" s="45"/>
      <c r="EC51" s="45"/>
      <c r="ED51" s="45"/>
      <c r="EE51" s="45"/>
      <c r="EF51" s="45"/>
      <c r="EG51" s="45"/>
      <c r="EH51" s="45"/>
      <c r="EI51" s="45"/>
      <c r="EJ51" s="45"/>
      <c r="EK51" s="45"/>
      <c r="EL51" s="45"/>
      <c r="EM51" s="45"/>
      <c r="EN51" s="45"/>
      <c r="EO51" s="45"/>
      <c r="EP51" s="45"/>
      <c r="EQ51" s="45"/>
      <c r="ER51" s="45"/>
      <c r="ES51" s="45"/>
      <c r="ET51" s="45"/>
      <c r="EU51" s="45"/>
      <c r="EV51" s="45"/>
      <c r="EW51" s="45"/>
      <c r="EX51" s="45"/>
      <c r="EY51" s="45"/>
      <c r="EZ51" s="45"/>
      <c r="FA51" s="45"/>
      <c r="FB51" s="45"/>
      <c r="FC51" s="45"/>
      <c r="FD51" s="45"/>
      <c r="FE51" s="45"/>
      <c r="FF51" s="45"/>
      <c r="FG51" s="45"/>
      <c r="FH51" s="45"/>
      <c r="FI51" s="45"/>
      <c r="FJ51" s="45"/>
      <c r="FK51" s="22"/>
      <c r="FL51" s="22"/>
    </row>
    <row r="52" spans="1:179">
      <c r="A52" s="47" t="s">
        <v>305</v>
      </c>
      <c r="B52" s="48" t="s">
        <v>306</v>
      </c>
      <c r="C52" s="49"/>
      <c r="D52" s="53"/>
      <c r="E52" s="53"/>
      <c r="F52" s="82"/>
      <c r="G52" s="82"/>
      <c r="H52" s="45"/>
      <c r="I52" s="46"/>
      <c r="J52" s="46"/>
      <c r="K52" s="22"/>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45"/>
      <c r="BT52" s="45"/>
      <c r="BU52" s="45"/>
      <c r="BV52" s="45"/>
      <c r="BW52" s="45"/>
      <c r="BX52" s="45"/>
      <c r="BY52" s="45"/>
      <c r="BZ52" s="45"/>
      <c r="CA52" s="45"/>
      <c r="CB52" s="45"/>
      <c r="CC52" s="45"/>
      <c r="CD52" s="45"/>
      <c r="CE52" s="45"/>
      <c r="CF52" s="45"/>
      <c r="CG52" s="45"/>
      <c r="CH52" s="45"/>
      <c r="CI52" s="45"/>
      <c r="CJ52" s="45"/>
      <c r="CK52" s="45"/>
      <c r="CL52" s="45"/>
      <c r="CM52" s="45"/>
      <c r="CN52" s="45"/>
      <c r="CO52" s="45"/>
      <c r="CP52" s="45"/>
      <c r="CQ52" s="45"/>
      <c r="CR52" s="45"/>
      <c r="CS52" s="45"/>
      <c r="CT52" s="45"/>
      <c r="CU52" s="45"/>
      <c r="CV52" s="45"/>
      <c r="CW52" s="45"/>
      <c r="CX52" s="45"/>
      <c r="CY52" s="45"/>
      <c r="CZ52" s="45"/>
      <c r="DA52" s="45"/>
      <c r="DB52" s="45"/>
      <c r="DC52" s="45"/>
      <c r="DD52" s="45"/>
      <c r="DE52" s="45"/>
      <c r="DF52" s="45"/>
      <c r="DG52" s="45"/>
      <c r="DH52" s="45"/>
      <c r="DI52" s="45"/>
      <c r="DJ52" s="45"/>
      <c r="DK52" s="45"/>
      <c r="DL52" s="45"/>
      <c r="DM52" s="45"/>
      <c r="DN52" s="45"/>
      <c r="DO52" s="45"/>
      <c r="DP52" s="45"/>
      <c r="DQ52" s="45"/>
      <c r="DR52" s="45"/>
      <c r="DS52" s="45"/>
      <c r="DT52" s="45"/>
      <c r="DU52" s="45"/>
      <c r="DV52" s="45"/>
      <c r="DW52" s="45"/>
      <c r="DX52" s="45"/>
      <c r="DY52" s="45"/>
      <c r="DZ52" s="45"/>
      <c r="EA52" s="45"/>
      <c r="EB52" s="45"/>
      <c r="EC52" s="45"/>
      <c r="ED52" s="45"/>
      <c r="EE52" s="45"/>
      <c r="EF52" s="45"/>
      <c r="EG52" s="45"/>
      <c r="EH52" s="45"/>
      <c r="EI52" s="45"/>
      <c r="EJ52" s="45"/>
      <c r="EK52" s="45"/>
      <c r="EL52" s="45"/>
      <c r="EM52" s="45"/>
      <c r="EN52" s="45"/>
      <c r="EO52" s="45"/>
      <c r="EP52" s="45"/>
      <c r="EQ52" s="45"/>
      <c r="ER52" s="45"/>
      <c r="ES52" s="45"/>
      <c r="ET52" s="45"/>
      <c r="EU52" s="45"/>
      <c r="EV52" s="45"/>
      <c r="EW52" s="45"/>
      <c r="EX52" s="45"/>
      <c r="EY52" s="45"/>
      <c r="EZ52" s="45"/>
      <c r="FA52" s="45"/>
      <c r="FB52" s="45"/>
      <c r="FC52" s="45"/>
      <c r="FD52" s="45"/>
      <c r="FE52" s="45"/>
      <c r="FF52" s="45"/>
      <c r="FG52" s="45"/>
      <c r="FH52" s="45"/>
      <c r="FI52" s="45"/>
      <c r="FJ52" s="45"/>
      <c r="FK52" s="22"/>
      <c r="FL52" s="22"/>
    </row>
    <row r="53" spans="1:179">
      <c r="A53" s="42" t="s">
        <v>307</v>
      </c>
      <c r="B53" s="43" t="s">
        <v>308</v>
      </c>
      <c r="C53" s="44">
        <f>+C54</f>
        <v>0</v>
      </c>
      <c r="D53" s="53">
        <f>+D54</f>
        <v>0</v>
      </c>
      <c r="E53" s="53">
        <f>+E54</f>
        <v>0</v>
      </c>
      <c r="F53" s="53">
        <f>+F54</f>
        <v>0</v>
      </c>
      <c r="G53" s="53">
        <f>+G54</f>
        <v>0</v>
      </c>
      <c r="H53" s="45"/>
      <c r="I53" s="46"/>
      <c r="J53" s="46"/>
      <c r="K53" s="22"/>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45"/>
      <c r="BT53" s="45"/>
      <c r="BU53" s="45"/>
      <c r="BV53" s="45"/>
      <c r="BW53" s="45"/>
      <c r="BX53" s="45"/>
      <c r="BY53" s="45"/>
      <c r="BZ53" s="45"/>
      <c r="CA53" s="45"/>
      <c r="CB53" s="45"/>
      <c r="CC53" s="45"/>
      <c r="CD53" s="45"/>
      <c r="CE53" s="45"/>
      <c r="CF53" s="45"/>
      <c r="CG53" s="45"/>
      <c r="CH53" s="45"/>
      <c r="CI53" s="45"/>
      <c r="CJ53" s="45"/>
      <c r="CK53" s="45"/>
      <c r="CL53" s="45"/>
      <c r="CM53" s="45"/>
      <c r="CN53" s="45"/>
      <c r="CO53" s="45"/>
      <c r="CP53" s="45"/>
      <c r="CQ53" s="45"/>
      <c r="CR53" s="45"/>
      <c r="CS53" s="45"/>
      <c r="CT53" s="45"/>
      <c r="CU53" s="45"/>
      <c r="CV53" s="45"/>
      <c r="CW53" s="45"/>
      <c r="CX53" s="45"/>
      <c r="CY53" s="45"/>
      <c r="CZ53" s="45"/>
      <c r="DA53" s="45"/>
      <c r="DB53" s="45"/>
      <c r="DC53" s="45"/>
      <c r="DD53" s="45"/>
      <c r="DE53" s="45"/>
      <c r="DF53" s="45"/>
      <c r="DG53" s="45"/>
      <c r="DH53" s="45"/>
      <c r="DI53" s="45"/>
      <c r="DJ53" s="45"/>
      <c r="DK53" s="45"/>
      <c r="DL53" s="45"/>
      <c r="DM53" s="45"/>
      <c r="DN53" s="45"/>
      <c r="DO53" s="45"/>
      <c r="DP53" s="45"/>
      <c r="DQ53" s="45"/>
      <c r="DR53" s="45"/>
      <c r="DS53" s="45"/>
      <c r="DT53" s="45"/>
      <c r="DU53" s="45"/>
      <c r="DV53" s="45"/>
      <c r="DW53" s="45"/>
      <c r="DX53" s="45"/>
      <c r="DY53" s="45"/>
      <c r="DZ53" s="45"/>
      <c r="EA53" s="45"/>
      <c r="EB53" s="45"/>
      <c r="EC53" s="45"/>
      <c r="ED53" s="45"/>
      <c r="EE53" s="45"/>
      <c r="EF53" s="45"/>
      <c r="EG53" s="45"/>
      <c r="EH53" s="45"/>
      <c r="EI53" s="45"/>
      <c r="EJ53" s="45"/>
      <c r="EK53" s="45"/>
      <c r="EL53" s="45"/>
      <c r="EM53" s="45"/>
      <c r="EN53" s="45"/>
      <c r="EO53" s="45"/>
      <c r="EP53" s="45"/>
      <c r="EQ53" s="45"/>
      <c r="ER53" s="45"/>
      <c r="ES53" s="45"/>
      <c r="ET53" s="45"/>
      <c r="EU53" s="45"/>
      <c r="EV53" s="45"/>
      <c r="EW53" s="45"/>
      <c r="EX53" s="45"/>
      <c r="EY53" s="45"/>
      <c r="EZ53" s="45"/>
      <c r="FA53" s="45"/>
      <c r="FB53" s="45"/>
      <c r="FC53" s="45"/>
      <c r="FD53" s="45"/>
      <c r="FE53" s="45"/>
      <c r="FF53" s="45"/>
      <c r="FG53" s="45"/>
      <c r="FH53" s="45"/>
      <c r="FI53" s="45"/>
      <c r="FJ53" s="45"/>
      <c r="FK53" s="22"/>
      <c r="FL53" s="22"/>
    </row>
    <row r="54" spans="1:179">
      <c r="A54" s="47" t="s">
        <v>309</v>
      </c>
      <c r="B54" s="48" t="s">
        <v>310</v>
      </c>
      <c r="C54" s="49"/>
      <c r="D54" s="53"/>
      <c r="E54" s="53"/>
      <c r="F54" s="82"/>
      <c r="G54" s="82"/>
      <c r="H54" s="45"/>
      <c r="I54" s="46"/>
      <c r="J54" s="46"/>
      <c r="K54" s="22"/>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45"/>
      <c r="BT54" s="45"/>
      <c r="BU54" s="45"/>
      <c r="BV54" s="45"/>
      <c r="BW54" s="45"/>
      <c r="BX54" s="45"/>
      <c r="BY54" s="45"/>
      <c r="BZ54" s="45"/>
      <c r="CA54" s="45"/>
      <c r="CB54" s="45"/>
      <c r="CC54" s="45"/>
      <c r="CD54" s="45"/>
      <c r="CE54" s="45"/>
      <c r="CF54" s="45"/>
      <c r="CG54" s="45"/>
      <c r="CH54" s="45"/>
      <c r="CI54" s="45"/>
      <c r="CJ54" s="45"/>
      <c r="CK54" s="45"/>
      <c r="CL54" s="45"/>
      <c r="CM54" s="45"/>
      <c r="CN54" s="45"/>
      <c r="CO54" s="45"/>
      <c r="CP54" s="45"/>
      <c r="CQ54" s="45"/>
      <c r="CR54" s="45"/>
      <c r="CS54" s="45"/>
      <c r="CT54" s="45"/>
      <c r="CU54" s="45"/>
      <c r="CV54" s="45"/>
      <c r="CW54" s="45"/>
      <c r="CX54" s="45"/>
      <c r="CY54" s="45"/>
      <c r="CZ54" s="45"/>
      <c r="DA54" s="45"/>
      <c r="DB54" s="45"/>
      <c r="DC54" s="45"/>
      <c r="DD54" s="45"/>
      <c r="DE54" s="45"/>
      <c r="DF54" s="45"/>
      <c r="DG54" s="45"/>
      <c r="DH54" s="45"/>
      <c r="DI54" s="45"/>
      <c r="DJ54" s="45"/>
      <c r="DK54" s="45"/>
      <c r="DL54" s="45"/>
      <c r="DM54" s="45"/>
      <c r="DN54" s="45"/>
      <c r="DO54" s="45"/>
      <c r="DP54" s="45"/>
      <c r="DQ54" s="45"/>
      <c r="DR54" s="45"/>
      <c r="DS54" s="45"/>
      <c r="DT54" s="45"/>
      <c r="DU54" s="45"/>
      <c r="DV54" s="45"/>
      <c r="DW54" s="45"/>
      <c r="DX54" s="45"/>
      <c r="DY54" s="45"/>
      <c r="DZ54" s="45"/>
      <c r="EA54" s="45"/>
      <c r="EB54" s="45"/>
      <c r="EC54" s="45"/>
      <c r="ED54" s="45"/>
      <c r="EE54" s="45"/>
      <c r="EF54" s="45"/>
      <c r="EG54" s="45"/>
      <c r="EH54" s="45"/>
      <c r="EI54" s="45"/>
      <c r="EJ54" s="45"/>
      <c r="EK54" s="45"/>
      <c r="EL54" s="45"/>
      <c r="EM54" s="45"/>
      <c r="EN54" s="45"/>
      <c r="EO54" s="45"/>
      <c r="EP54" s="45"/>
      <c r="EQ54" s="45"/>
      <c r="ER54" s="45"/>
      <c r="ES54" s="45"/>
      <c r="ET54" s="45"/>
      <c r="EU54" s="45"/>
      <c r="EV54" s="45"/>
      <c r="EW54" s="45"/>
      <c r="EX54" s="45"/>
      <c r="EY54" s="45"/>
      <c r="EZ54" s="45"/>
      <c r="FA54" s="45"/>
      <c r="FB54" s="45"/>
      <c r="FC54" s="45"/>
      <c r="FD54" s="45"/>
      <c r="FE54" s="45"/>
      <c r="FF54" s="45"/>
      <c r="FG54" s="45"/>
      <c r="FH54" s="45"/>
      <c r="FI54" s="45"/>
      <c r="FJ54" s="45"/>
      <c r="FK54" s="22"/>
      <c r="FL54" s="22"/>
    </row>
    <row r="55" spans="1:179" s="59" customFormat="1">
      <c r="A55" s="56" t="s">
        <v>311</v>
      </c>
      <c r="B55" s="43" t="s">
        <v>312</v>
      </c>
      <c r="C55" s="44">
        <f>+C56+C60</f>
        <v>0</v>
      </c>
      <c r="D55" s="53">
        <f>+D56+D60</f>
        <v>206000</v>
      </c>
      <c r="E55" s="53">
        <f>+E56+E60</f>
        <v>0</v>
      </c>
      <c r="F55" s="53">
        <f>+F56+F60</f>
        <v>251110.5</v>
      </c>
      <c r="G55" s="53">
        <f>+G56+G60</f>
        <v>45892</v>
      </c>
      <c r="H55" s="57"/>
      <c r="I55" s="46"/>
      <c r="J55" s="46"/>
      <c r="K55" s="22"/>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c r="BR55" s="45"/>
      <c r="BS55" s="45"/>
      <c r="BT55" s="45"/>
      <c r="BU55" s="45"/>
      <c r="BV55" s="45"/>
      <c r="BW55" s="45"/>
      <c r="BX55" s="45"/>
      <c r="BY55" s="45"/>
      <c r="BZ55" s="45"/>
      <c r="CA55" s="45"/>
      <c r="CB55" s="45"/>
      <c r="CC55" s="45"/>
      <c r="CD55" s="45"/>
      <c r="CE55" s="45"/>
      <c r="CF55" s="45"/>
      <c r="CG55" s="45"/>
      <c r="CH55" s="45"/>
      <c r="CI55" s="45"/>
      <c r="CJ55" s="45"/>
      <c r="CK55" s="45"/>
      <c r="CL55" s="45"/>
      <c r="CM55" s="45"/>
      <c r="CN55" s="45"/>
      <c r="CO55" s="45"/>
      <c r="CP55" s="45"/>
      <c r="CQ55" s="45"/>
      <c r="CR55" s="45"/>
      <c r="CS55" s="45"/>
      <c r="CT55" s="45"/>
      <c r="CU55" s="45"/>
      <c r="CV55" s="45"/>
      <c r="CW55" s="45"/>
      <c r="CX55" s="45"/>
      <c r="CY55" s="45"/>
      <c r="CZ55" s="45"/>
      <c r="DA55" s="45"/>
      <c r="DB55" s="45"/>
      <c r="DC55" s="45"/>
      <c r="DD55" s="45"/>
      <c r="DE55" s="45"/>
      <c r="DF55" s="45"/>
      <c r="DG55" s="45"/>
      <c r="DH55" s="45"/>
      <c r="DI55" s="45"/>
      <c r="DJ55" s="45"/>
      <c r="DK55" s="45"/>
      <c r="DL55" s="45"/>
      <c r="DM55" s="45"/>
      <c r="DN55" s="45"/>
      <c r="DO55" s="45"/>
      <c r="DP55" s="45"/>
      <c r="DQ55" s="45"/>
      <c r="DR55" s="45"/>
      <c r="DS55" s="45"/>
      <c r="DT55" s="45"/>
      <c r="DU55" s="45"/>
      <c r="DV55" s="45"/>
      <c r="DW55" s="45"/>
      <c r="DX55" s="45"/>
      <c r="DY55" s="45"/>
      <c r="DZ55" s="45"/>
      <c r="EA55" s="45"/>
      <c r="EB55" s="45"/>
      <c r="EC55" s="45"/>
      <c r="ED55" s="45"/>
      <c r="EE55" s="45"/>
      <c r="EF55" s="45"/>
      <c r="EG55" s="45"/>
      <c r="EH55" s="45"/>
      <c r="EI55" s="45"/>
      <c r="EJ55" s="45"/>
      <c r="EK55" s="45"/>
      <c r="EL55" s="45"/>
      <c r="EM55" s="45"/>
      <c r="EN55" s="45"/>
      <c r="EO55" s="45"/>
      <c r="EP55" s="45"/>
      <c r="EQ55" s="45"/>
      <c r="ER55" s="45"/>
      <c r="ES55" s="45"/>
      <c r="ET55" s="45"/>
      <c r="EU55" s="45"/>
      <c r="EV55" s="45"/>
      <c r="EW55" s="45"/>
      <c r="EX55" s="45"/>
      <c r="EY55" s="45"/>
      <c r="EZ55" s="45"/>
      <c r="FA55" s="45"/>
      <c r="FB55" s="45"/>
      <c r="FC55" s="45"/>
      <c r="FD55" s="45"/>
      <c r="FE55" s="45"/>
      <c r="FF55" s="45"/>
      <c r="FG55" s="45"/>
      <c r="FH55" s="45"/>
      <c r="FI55" s="45"/>
      <c r="FJ55" s="45"/>
      <c r="FK55" s="45"/>
      <c r="FL55" s="45"/>
      <c r="FM55" s="58"/>
      <c r="FN55" s="58"/>
      <c r="FO55" s="58"/>
      <c r="FP55" s="58"/>
      <c r="FQ55" s="58"/>
      <c r="FR55" s="58"/>
      <c r="FS55" s="58"/>
      <c r="FT55" s="58"/>
      <c r="FU55" s="58"/>
      <c r="FV55" s="58"/>
      <c r="FW55" s="58"/>
    </row>
    <row r="56" spans="1:179">
      <c r="A56" s="42" t="s">
        <v>313</v>
      </c>
      <c r="B56" s="43" t="s">
        <v>314</v>
      </c>
      <c r="C56" s="44">
        <f>C59+C57+C58</f>
        <v>0</v>
      </c>
      <c r="D56" s="53">
        <f>D59+D57+D58</f>
        <v>206000</v>
      </c>
      <c r="E56" s="53">
        <f>E59+E57+E58</f>
        <v>0</v>
      </c>
      <c r="F56" s="53">
        <f>F59+F57+F58</f>
        <v>251110.5</v>
      </c>
      <c r="G56" s="53">
        <f>G59+G57+G58</f>
        <v>45892</v>
      </c>
      <c r="H56" s="57"/>
      <c r="I56" s="46"/>
      <c r="J56" s="46"/>
      <c r="K56" s="22"/>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c r="BQ56" s="45"/>
      <c r="BR56" s="45"/>
      <c r="BS56" s="45"/>
      <c r="BT56" s="45"/>
      <c r="BU56" s="45"/>
      <c r="BV56" s="45"/>
      <c r="BW56" s="45"/>
      <c r="BX56" s="45"/>
      <c r="BY56" s="45"/>
      <c r="BZ56" s="45"/>
      <c r="CA56" s="45"/>
      <c r="CB56" s="45"/>
      <c r="CC56" s="45"/>
      <c r="CD56" s="45"/>
      <c r="CE56" s="45"/>
      <c r="CF56" s="45"/>
      <c r="CG56" s="45"/>
      <c r="CH56" s="45"/>
      <c r="CI56" s="45"/>
      <c r="CJ56" s="45"/>
      <c r="CK56" s="45"/>
      <c r="CL56" s="45"/>
      <c r="CM56" s="45"/>
      <c r="CN56" s="45"/>
      <c r="CO56" s="45"/>
      <c r="CP56" s="45"/>
      <c r="CQ56" s="45"/>
      <c r="CR56" s="45"/>
      <c r="CS56" s="45"/>
      <c r="CT56" s="45"/>
      <c r="CU56" s="45"/>
      <c r="CV56" s="45"/>
      <c r="CW56" s="45"/>
      <c r="CX56" s="45"/>
      <c r="CY56" s="45"/>
      <c r="CZ56" s="45"/>
      <c r="DA56" s="45"/>
      <c r="DB56" s="45"/>
      <c r="DC56" s="45"/>
      <c r="DD56" s="45"/>
      <c r="DE56" s="45"/>
      <c r="DF56" s="45"/>
      <c r="DG56" s="45"/>
      <c r="DH56" s="45"/>
      <c r="DI56" s="45"/>
      <c r="DJ56" s="45"/>
      <c r="DK56" s="45"/>
      <c r="DL56" s="45"/>
      <c r="DM56" s="45"/>
      <c r="DN56" s="45"/>
      <c r="DO56" s="45"/>
      <c r="DP56" s="45"/>
      <c r="DQ56" s="45"/>
      <c r="DR56" s="45"/>
      <c r="DS56" s="45"/>
      <c r="DT56" s="45"/>
      <c r="DU56" s="45"/>
      <c r="DV56" s="45"/>
      <c r="DW56" s="45"/>
      <c r="DX56" s="45"/>
      <c r="DY56" s="45"/>
      <c r="DZ56" s="45"/>
      <c r="EA56" s="45"/>
      <c r="EB56" s="45"/>
      <c r="EC56" s="45"/>
      <c r="ED56" s="45"/>
      <c r="EE56" s="45"/>
      <c r="EF56" s="45"/>
      <c r="EG56" s="45"/>
      <c r="EH56" s="45"/>
      <c r="EI56" s="45"/>
      <c r="EJ56" s="45"/>
      <c r="EK56" s="45"/>
      <c r="EL56" s="45"/>
      <c r="EM56" s="45"/>
      <c r="EN56" s="45"/>
      <c r="EO56" s="45"/>
      <c r="EP56" s="45"/>
      <c r="EQ56" s="45"/>
      <c r="ER56" s="45"/>
      <c r="ES56" s="45"/>
      <c r="ET56" s="45"/>
      <c r="EU56" s="45"/>
      <c r="EV56" s="45"/>
      <c r="EW56" s="45"/>
      <c r="EX56" s="45"/>
      <c r="EY56" s="45"/>
      <c r="EZ56" s="45"/>
      <c r="FA56" s="45"/>
      <c r="FB56" s="45"/>
      <c r="FC56" s="45"/>
      <c r="FD56" s="45"/>
      <c r="FE56" s="45"/>
      <c r="FF56" s="45"/>
      <c r="FG56" s="45"/>
      <c r="FH56" s="45"/>
      <c r="FI56" s="45"/>
      <c r="FJ56" s="45"/>
      <c r="FK56" s="22"/>
      <c r="FL56" s="22"/>
    </row>
    <row r="57" spans="1:179">
      <c r="A57" s="60" t="s">
        <v>315</v>
      </c>
      <c r="B57" s="48" t="s">
        <v>316</v>
      </c>
      <c r="C57" s="44"/>
      <c r="D57" s="53"/>
      <c r="E57" s="53"/>
      <c r="F57" s="53"/>
      <c r="G57" s="53"/>
      <c r="H57" s="45"/>
      <c r="I57" s="46"/>
      <c r="J57" s="46"/>
      <c r="K57" s="22"/>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5"/>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DH57" s="45"/>
      <c r="DI57" s="45"/>
      <c r="DJ57" s="45"/>
      <c r="DK57" s="45"/>
      <c r="DL57" s="45"/>
      <c r="DM57" s="45"/>
      <c r="DN57" s="45"/>
      <c r="DO57" s="45"/>
      <c r="DP57" s="45"/>
      <c r="DQ57" s="45"/>
      <c r="DR57" s="45"/>
      <c r="DS57" s="45"/>
      <c r="DT57" s="45"/>
      <c r="DU57" s="45"/>
      <c r="DV57" s="45"/>
      <c r="DW57" s="45"/>
      <c r="DX57" s="45"/>
      <c r="DY57" s="45"/>
      <c r="DZ57" s="45"/>
      <c r="EA57" s="45"/>
      <c r="EB57" s="45"/>
      <c r="EC57" s="45"/>
      <c r="ED57" s="45"/>
      <c r="EE57" s="45"/>
      <c r="EF57" s="45"/>
      <c r="EG57" s="45"/>
      <c r="EH57" s="45"/>
      <c r="EI57" s="45"/>
      <c r="EJ57" s="45"/>
      <c r="EK57" s="45"/>
      <c r="EL57" s="45"/>
      <c r="EM57" s="45"/>
      <c r="EN57" s="45"/>
      <c r="EO57" s="45"/>
      <c r="EP57" s="45"/>
      <c r="EQ57" s="45"/>
      <c r="ER57" s="45"/>
      <c r="ES57" s="45"/>
      <c r="ET57" s="45"/>
      <c r="EU57" s="45"/>
      <c r="EV57" s="45"/>
      <c r="EW57" s="45"/>
      <c r="EX57" s="45"/>
      <c r="EY57" s="45"/>
      <c r="EZ57" s="45"/>
      <c r="FA57" s="45"/>
      <c r="FB57" s="45"/>
      <c r="FC57" s="45"/>
      <c r="FD57" s="45"/>
      <c r="FE57" s="45"/>
      <c r="FF57" s="45"/>
      <c r="FG57" s="45"/>
      <c r="FH57" s="45"/>
      <c r="FI57" s="45"/>
      <c r="FJ57" s="45"/>
      <c r="FK57" s="22"/>
      <c r="FL57" s="22"/>
    </row>
    <row r="58" spans="1:179">
      <c r="A58" s="60" t="s">
        <v>317</v>
      </c>
      <c r="B58" s="48" t="s">
        <v>318</v>
      </c>
      <c r="C58" s="44"/>
      <c r="D58" s="53"/>
      <c r="E58" s="53"/>
      <c r="F58" s="53"/>
      <c r="G58" s="53"/>
      <c r="H58" s="45"/>
      <c r="I58" s="46"/>
      <c r="J58" s="46"/>
      <c r="K58" s="22"/>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45"/>
      <c r="BB58" s="45"/>
      <c r="BC58" s="45"/>
      <c r="BD58" s="45"/>
      <c r="BE58" s="45"/>
      <c r="BF58" s="45"/>
      <c r="BG58" s="45"/>
      <c r="BH58" s="45"/>
      <c r="BI58" s="45"/>
      <c r="BJ58" s="45"/>
      <c r="BK58" s="45"/>
      <c r="BL58" s="45"/>
      <c r="BM58" s="45"/>
      <c r="BN58" s="45"/>
      <c r="BO58" s="45"/>
      <c r="BP58" s="45"/>
      <c r="BQ58" s="45"/>
      <c r="BR58" s="45"/>
      <c r="BS58" s="45"/>
      <c r="BT58" s="45"/>
      <c r="BU58" s="45"/>
      <c r="BV58" s="45"/>
      <c r="BW58" s="45"/>
      <c r="BX58" s="45"/>
      <c r="BY58" s="45"/>
      <c r="BZ58" s="45"/>
      <c r="CA58" s="45"/>
      <c r="CB58" s="45"/>
      <c r="CC58" s="45"/>
      <c r="CD58" s="45"/>
      <c r="CE58" s="45"/>
      <c r="CF58" s="45"/>
      <c r="CG58" s="45"/>
      <c r="CH58" s="45"/>
      <c r="CI58" s="45"/>
      <c r="CJ58" s="45"/>
      <c r="CK58" s="45"/>
      <c r="CL58" s="45"/>
      <c r="CM58" s="45"/>
      <c r="CN58" s="45"/>
      <c r="CO58" s="45"/>
      <c r="CP58" s="45"/>
      <c r="CQ58" s="45"/>
      <c r="CR58" s="45"/>
      <c r="CS58" s="45"/>
      <c r="CT58" s="45"/>
      <c r="CU58" s="45"/>
      <c r="CV58" s="45"/>
      <c r="CW58" s="45"/>
      <c r="CX58" s="45"/>
      <c r="CY58" s="45"/>
      <c r="CZ58" s="45"/>
      <c r="DA58" s="45"/>
      <c r="DB58" s="45"/>
      <c r="DC58" s="45"/>
      <c r="DD58" s="45"/>
      <c r="DE58" s="45"/>
      <c r="DF58" s="45"/>
      <c r="DG58" s="45"/>
      <c r="DH58" s="45"/>
      <c r="DI58" s="45"/>
      <c r="DJ58" s="45"/>
      <c r="DK58" s="45"/>
      <c r="DL58" s="45"/>
      <c r="DM58" s="45"/>
      <c r="DN58" s="45"/>
      <c r="DO58" s="45"/>
      <c r="DP58" s="45"/>
      <c r="DQ58" s="45"/>
      <c r="DR58" s="45"/>
      <c r="DS58" s="45"/>
      <c r="DT58" s="45"/>
      <c r="DU58" s="45"/>
      <c r="DV58" s="45"/>
      <c r="DW58" s="45"/>
      <c r="DX58" s="45"/>
      <c r="DY58" s="45"/>
      <c r="DZ58" s="45"/>
      <c r="EA58" s="45"/>
      <c r="EB58" s="45"/>
      <c r="EC58" s="45"/>
      <c r="ED58" s="45"/>
      <c r="EE58" s="45"/>
      <c r="EF58" s="45"/>
      <c r="EG58" s="45"/>
      <c r="EH58" s="45"/>
      <c r="EI58" s="45"/>
      <c r="EJ58" s="45"/>
      <c r="EK58" s="45"/>
      <c r="EL58" s="45"/>
      <c r="EM58" s="45"/>
      <c r="EN58" s="45"/>
      <c r="EO58" s="45"/>
      <c r="EP58" s="45"/>
      <c r="EQ58" s="45"/>
      <c r="ER58" s="45"/>
      <c r="ES58" s="45"/>
      <c r="ET58" s="45"/>
      <c r="EU58" s="45"/>
      <c r="EV58" s="45"/>
      <c r="EW58" s="45"/>
      <c r="EX58" s="45"/>
      <c r="EY58" s="45"/>
      <c r="EZ58" s="45"/>
      <c r="FA58" s="45"/>
      <c r="FB58" s="45"/>
      <c r="FC58" s="45"/>
      <c r="FD58" s="45"/>
      <c r="FE58" s="45"/>
      <c r="FF58" s="45"/>
      <c r="FG58" s="45"/>
      <c r="FH58" s="45"/>
      <c r="FI58" s="45"/>
      <c r="FJ58" s="45"/>
      <c r="FK58" s="22"/>
      <c r="FL58" s="22"/>
    </row>
    <row r="59" spans="1:179">
      <c r="A59" s="47" t="s">
        <v>319</v>
      </c>
      <c r="B59" s="61" t="s">
        <v>320</v>
      </c>
      <c r="C59" s="49"/>
      <c r="D59" s="53">
        <v>206000</v>
      </c>
      <c r="E59" s="53"/>
      <c r="F59" s="82">
        <f>205218.5+45892</f>
        <v>251110.5</v>
      </c>
      <c r="G59" s="82">
        <v>45892</v>
      </c>
      <c r="H59" s="45"/>
      <c r="I59" s="46"/>
      <c r="J59" s="46"/>
      <c r="K59" s="22"/>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c r="DB59" s="45"/>
      <c r="DC59" s="45"/>
      <c r="DD59" s="45"/>
      <c r="DE59" s="45"/>
      <c r="DF59" s="45"/>
      <c r="DG59" s="45"/>
      <c r="DH59" s="45"/>
      <c r="DI59" s="45"/>
      <c r="DJ59" s="45"/>
      <c r="DK59" s="45"/>
      <c r="DL59" s="45"/>
      <c r="DM59" s="45"/>
      <c r="DN59" s="45"/>
      <c r="DO59" s="45"/>
      <c r="DP59" s="45"/>
      <c r="DQ59" s="45"/>
      <c r="DR59" s="45"/>
      <c r="DS59" s="45"/>
      <c r="DT59" s="45"/>
      <c r="DU59" s="45"/>
      <c r="DV59" s="45"/>
      <c r="DW59" s="45"/>
      <c r="DX59" s="45"/>
      <c r="DY59" s="45"/>
      <c r="DZ59" s="45"/>
      <c r="EA59" s="45"/>
      <c r="EB59" s="45"/>
      <c r="EC59" s="45"/>
      <c r="ED59" s="45"/>
      <c r="EE59" s="45"/>
      <c r="EF59" s="45"/>
      <c r="EG59" s="45"/>
      <c r="EH59" s="45"/>
      <c r="EI59" s="45"/>
      <c r="EJ59" s="45"/>
      <c r="EK59" s="45"/>
      <c r="EL59" s="45"/>
      <c r="EM59" s="45"/>
      <c r="EN59" s="45"/>
      <c r="EO59" s="45"/>
      <c r="EP59" s="45"/>
      <c r="EQ59" s="45"/>
      <c r="ER59" s="45"/>
      <c r="ES59" s="45"/>
      <c r="ET59" s="45"/>
      <c r="EU59" s="45"/>
      <c r="EV59" s="45"/>
      <c r="EW59" s="45"/>
      <c r="EX59" s="45"/>
      <c r="EY59" s="45"/>
      <c r="EZ59" s="45"/>
      <c r="FA59" s="45"/>
      <c r="FB59" s="45"/>
      <c r="FC59" s="45"/>
      <c r="FD59" s="45"/>
      <c r="FE59" s="45"/>
      <c r="FF59" s="45"/>
      <c r="FG59" s="45"/>
      <c r="FH59" s="45"/>
      <c r="FI59" s="45"/>
      <c r="FJ59" s="45"/>
      <c r="FK59" s="22"/>
      <c r="FL59" s="22"/>
    </row>
    <row r="60" spans="1:179">
      <c r="A60" s="42" t="s">
        <v>321</v>
      </c>
      <c r="B60" s="43" t="s">
        <v>322</v>
      </c>
      <c r="C60" s="44">
        <f>C61</f>
        <v>0</v>
      </c>
      <c r="D60" s="53">
        <f>D61</f>
        <v>0</v>
      </c>
      <c r="E60" s="53">
        <f>E61</f>
        <v>0</v>
      </c>
      <c r="F60" s="53">
        <f>F61</f>
        <v>0</v>
      </c>
      <c r="G60" s="53">
        <f>G61</f>
        <v>0</v>
      </c>
      <c r="H60" s="45"/>
      <c r="I60" s="46"/>
      <c r="J60" s="46"/>
      <c r="K60" s="22"/>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5"/>
      <c r="DC60" s="45"/>
      <c r="DD60" s="45"/>
      <c r="DE60" s="45"/>
      <c r="DF60" s="45"/>
      <c r="DG60" s="45"/>
      <c r="DH60" s="45"/>
      <c r="DI60" s="45"/>
      <c r="DJ60" s="45"/>
      <c r="DK60" s="45"/>
      <c r="DL60" s="45"/>
      <c r="DM60" s="45"/>
      <c r="DN60" s="45"/>
      <c r="DO60" s="45"/>
      <c r="DP60" s="45"/>
      <c r="DQ60" s="45"/>
      <c r="DR60" s="45"/>
      <c r="DS60" s="45"/>
      <c r="DT60" s="45"/>
      <c r="DU60" s="45"/>
      <c r="DV60" s="45"/>
      <c r="DW60" s="45"/>
      <c r="DX60" s="45"/>
      <c r="DY60" s="45"/>
      <c r="DZ60" s="45"/>
      <c r="EA60" s="45"/>
      <c r="EB60" s="45"/>
      <c r="EC60" s="45"/>
      <c r="ED60" s="45"/>
      <c r="EE60" s="45"/>
      <c r="EF60" s="45"/>
      <c r="EG60" s="45"/>
      <c r="EH60" s="45"/>
      <c r="EI60" s="45"/>
      <c r="EJ60" s="45"/>
      <c r="EK60" s="45"/>
      <c r="EL60" s="45"/>
      <c r="EM60" s="45"/>
      <c r="EN60" s="45"/>
      <c r="EO60" s="45"/>
      <c r="EP60" s="45"/>
      <c r="EQ60" s="45"/>
      <c r="ER60" s="45"/>
      <c r="ES60" s="45"/>
      <c r="ET60" s="45"/>
      <c r="EU60" s="45"/>
      <c r="EV60" s="45"/>
      <c r="EW60" s="45"/>
      <c r="EX60" s="45"/>
      <c r="EY60" s="45"/>
      <c r="EZ60" s="45"/>
      <c r="FA60" s="45"/>
      <c r="FB60" s="45"/>
      <c r="FC60" s="45"/>
      <c r="FD60" s="45"/>
      <c r="FE60" s="45"/>
      <c r="FF60" s="45"/>
      <c r="FG60" s="45"/>
      <c r="FH60" s="45"/>
      <c r="FI60" s="45"/>
      <c r="FJ60" s="45"/>
      <c r="FK60" s="22"/>
      <c r="FL60" s="22"/>
    </row>
    <row r="61" spans="1:179">
      <c r="A61" s="47" t="s">
        <v>323</v>
      </c>
      <c r="B61" s="61" t="s">
        <v>324</v>
      </c>
      <c r="C61" s="49"/>
      <c r="D61" s="53"/>
      <c r="E61" s="53"/>
      <c r="F61" s="82"/>
      <c r="G61" s="82"/>
      <c r="H61" s="45"/>
      <c r="I61" s="46"/>
      <c r="J61" s="46"/>
      <c r="K61" s="22"/>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45"/>
      <c r="BJ61" s="45"/>
      <c r="BK61" s="45"/>
      <c r="BL61" s="45"/>
      <c r="BM61" s="45"/>
      <c r="BN61" s="45"/>
      <c r="BO61" s="45"/>
      <c r="BP61" s="45"/>
      <c r="BQ61" s="45"/>
      <c r="BR61" s="45"/>
      <c r="BS61" s="45"/>
      <c r="BT61" s="45"/>
      <c r="BU61" s="45"/>
      <c r="BV61" s="45"/>
      <c r="BW61" s="45"/>
      <c r="BX61" s="45"/>
      <c r="BY61" s="45"/>
      <c r="BZ61" s="45"/>
      <c r="CA61" s="45"/>
      <c r="CB61" s="45"/>
      <c r="CC61" s="45"/>
      <c r="CD61" s="45"/>
      <c r="CE61" s="45"/>
      <c r="CF61" s="45"/>
      <c r="CG61" s="45"/>
      <c r="CH61" s="45"/>
      <c r="CI61" s="45"/>
      <c r="CJ61" s="45"/>
      <c r="CK61" s="45"/>
      <c r="CL61" s="45"/>
      <c r="CM61" s="45"/>
      <c r="CN61" s="45"/>
      <c r="CO61" s="45"/>
      <c r="CP61" s="45"/>
      <c r="CQ61" s="45"/>
      <c r="CR61" s="45"/>
      <c r="CS61" s="45"/>
      <c r="CT61" s="45"/>
      <c r="CU61" s="45"/>
      <c r="CV61" s="45"/>
      <c r="CW61" s="45"/>
      <c r="CX61" s="45"/>
      <c r="CY61" s="45"/>
      <c r="CZ61" s="45"/>
      <c r="DA61" s="45"/>
      <c r="DB61" s="45"/>
      <c r="DC61" s="45"/>
      <c r="DD61" s="45"/>
      <c r="DE61" s="45"/>
      <c r="DF61" s="45"/>
      <c r="DG61" s="45"/>
      <c r="DH61" s="45"/>
      <c r="DI61" s="45"/>
      <c r="DJ61" s="45"/>
      <c r="DK61" s="45"/>
      <c r="DL61" s="45"/>
      <c r="DM61" s="45"/>
      <c r="DN61" s="45"/>
      <c r="DO61" s="45"/>
      <c r="DP61" s="45"/>
      <c r="DQ61" s="45"/>
      <c r="DR61" s="45"/>
      <c r="DS61" s="45"/>
      <c r="DT61" s="45"/>
      <c r="DU61" s="45"/>
      <c r="DV61" s="45"/>
      <c r="DW61" s="45"/>
      <c r="DX61" s="45"/>
      <c r="DY61" s="45"/>
      <c r="DZ61" s="45"/>
      <c r="EA61" s="45"/>
      <c r="EB61" s="45"/>
      <c r="EC61" s="45"/>
      <c r="ED61" s="45"/>
      <c r="EE61" s="45"/>
      <c r="EF61" s="45"/>
      <c r="EG61" s="45"/>
      <c r="EH61" s="45"/>
      <c r="EI61" s="45"/>
      <c r="EJ61" s="45"/>
      <c r="EK61" s="45"/>
      <c r="EL61" s="45"/>
      <c r="EM61" s="45"/>
      <c r="EN61" s="45"/>
      <c r="EO61" s="45"/>
      <c r="EP61" s="45"/>
      <c r="EQ61" s="45"/>
      <c r="ER61" s="45"/>
      <c r="ES61" s="45"/>
      <c r="ET61" s="45"/>
      <c r="EU61" s="45"/>
      <c r="EV61" s="45"/>
      <c r="EW61" s="45"/>
      <c r="EX61" s="45"/>
      <c r="EY61" s="45"/>
      <c r="EZ61" s="45"/>
      <c r="FA61" s="45"/>
      <c r="FB61" s="45"/>
      <c r="FC61" s="45"/>
      <c r="FD61" s="45"/>
      <c r="FE61" s="45"/>
      <c r="FF61" s="45"/>
      <c r="FG61" s="45"/>
      <c r="FH61" s="45"/>
      <c r="FI61" s="45"/>
      <c r="FJ61" s="45"/>
      <c r="FK61" s="22"/>
      <c r="FL61" s="22"/>
    </row>
    <row r="62" spans="1:179">
      <c r="A62" s="42" t="s">
        <v>325</v>
      </c>
      <c r="B62" s="43" t="s">
        <v>326</v>
      </c>
      <c r="C62" s="44">
        <f>+C63</f>
        <v>0</v>
      </c>
      <c r="D62" s="53">
        <f>+D63</f>
        <v>10718440</v>
      </c>
      <c r="E62" s="53">
        <f>+E63</f>
        <v>0</v>
      </c>
      <c r="F62" s="53">
        <f>+F63</f>
        <v>4103720</v>
      </c>
      <c r="G62" s="53">
        <f>+G63</f>
        <v>357591</v>
      </c>
      <c r="H62" s="45"/>
      <c r="I62" s="46"/>
      <c r="J62" s="46"/>
      <c r="K62" s="22"/>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c r="BH62" s="45"/>
      <c r="BI62" s="45"/>
      <c r="BJ62" s="45"/>
      <c r="BK62" s="45"/>
      <c r="BL62" s="45"/>
      <c r="BM62" s="45"/>
      <c r="BN62" s="45"/>
      <c r="BO62" s="45"/>
      <c r="BP62" s="45"/>
      <c r="BQ62" s="45"/>
      <c r="BR62" s="45"/>
      <c r="BS62" s="45"/>
      <c r="BT62" s="45"/>
      <c r="BU62" s="45"/>
      <c r="BV62" s="45"/>
      <c r="BW62" s="45"/>
      <c r="BX62" s="45"/>
      <c r="BY62" s="45"/>
      <c r="BZ62" s="45"/>
      <c r="CA62" s="45"/>
      <c r="CB62" s="45"/>
      <c r="CC62" s="45"/>
      <c r="CD62" s="45"/>
      <c r="CE62" s="45"/>
      <c r="CF62" s="45"/>
      <c r="CG62" s="45"/>
      <c r="CH62" s="45"/>
      <c r="CI62" s="45"/>
      <c r="CJ62" s="45"/>
      <c r="CK62" s="45"/>
      <c r="CL62" s="45"/>
      <c r="CM62" s="45"/>
      <c r="CN62" s="45"/>
      <c r="CO62" s="45"/>
      <c r="CP62" s="45"/>
      <c r="CQ62" s="45"/>
      <c r="CR62" s="45"/>
      <c r="CS62" s="45"/>
      <c r="CT62" s="45"/>
      <c r="CU62" s="45"/>
      <c r="CV62" s="45"/>
      <c r="CW62" s="45"/>
      <c r="CX62" s="45"/>
      <c r="CY62" s="45"/>
      <c r="CZ62" s="45"/>
      <c r="DA62" s="45"/>
      <c r="DB62" s="45"/>
      <c r="DC62" s="45"/>
      <c r="DD62" s="45"/>
      <c r="DE62" s="45"/>
      <c r="DF62" s="45"/>
      <c r="DG62" s="45"/>
      <c r="DH62" s="45"/>
      <c r="DI62" s="45"/>
      <c r="DJ62" s="45"/>
      <c r="DK62" s="45"/>
      <c r="DL62" s="45"/>
      <c r="DM62" s="45"/>
      <c r="DN62" s="45"/>
      <c r="DO62" s="45"/>
      <c r="DP62" s="45"/>
      <c r="DQ62" s="45"/>
      <c r="DR62" s="45"/>
      <c r="DS62" s="45"/>
      <c r="DT62" s="45"/>
      <c r="DU62" s="45"/>
      <c r="DV62" s="45"/>
      <c r="DW62" s="45"/>
      <c r="DX62" s="45"/>
      <c r="DY62" s="45"/>
      <c r="DZ62" s="45"/>
      <c r="EA62" s="45"/>
      <c r="EB62" s="45"/>
      <c r="EC62" s="45"/>
      <c r="ED62" s="45"/>
      <c r="EE62" s="45"/>
      <c r="EF62" s="45"/>
      <c r="EG62" s="45"/>
      <c r="EH62" s="45"/>
      <c r="EI62" s="45"/>
      <c r="EJ62" s="45"/>
      <c r="EK62" s="45"/>
      <c r="EL62" s="45"/>
      <c r="EM62" s="45"/>
      <c r="EN62" s="45"/>
      <c r="EO62" s="45"/>
      <c r="EP62" s="45"/>
      <c r="EQ62" s="45"/>
      <c r="ER62" s="45"/>
      <c r="ES62" s="45"/>
      <c r="ET62" s="45"/>
      <c r="EU62" s="45"/>
      <c r="EV62" s="45"/>
      <c r="EW62" s="45"/>
      <c r="EX62" s="45"/>
      <c r="EY62" s="45"/>
      <c r="EZ62" s="45"/>
      <c r="FA62" s="45"/>
      <c r="FB62" s="45"/>
      <c r="FC62" s="45"/>
      <c r="FD62" s="45"/>
      <c r="FE62" s="45"/>
      <c r="FF62" s="45"/>
      <c r="FG62" s="45"/>
      <c r="FH62" s="45"/>
      <c r="FI62" s="45"/>
      <c r="FJ62" s="45"/>
      <c r="FK62" s="22"/>
      <c r="FL62" s="22"/>
    </row>
    <row r="63" spans="1:179" ht="25.5">
      <c r="A63" s="42" t="s">
        <v>327</v>
      </c>
      <c r="B63" s="43" t="s">
        <v>328</v>
      </c>
      <c r="C63" s="44">
        <f>+C64+C77</f>
        <v>0</v>
      </c>
      <c r="D63" s="53">
        <f>+D64+D77</f>
        <v>10718440</v>
      </c>
      <c r="E63" s="53">
        <f>+E64+E77</f>
        <v>0</v>
      </c>
      <c r="F63" s="53">
        <f>+F64+F77</f>
        <v>4103720</v>
      </c>
      <c r="G63" s="53">
        <f>+G64+G77</f>
        <v>357591</v>
      </c>
      <c r="H63" s="45"/>
      <c r="I63" s="46"/>
      <c r="J63" s="46"/>
      <c r="K63" s="22"/>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c r="BH63" s="45"/>
      <c r="BI63" s="45"/>
      <c r="BJ63" s="45"/>
      <c r="BK63" s="45"/>
      <c r="BL63" s="45"/>
      <c r="BM63" s="45"/>
      <c r="BN63" s="45"/>
      <c r="BO63" s="45"/>
      <c r="BP63" s="45"/>
      <c r="BQ63" s="45"/>
      <c r="BR63" s="45"/>
      <c r="BS63" s="45"/>
      <c r="BT63" s="45"/>
      <c r="BU63" s="45"/>
      <c r="BV63" s="45"/>
      <c r="BW63" s="45"/>
      <c r="BX63" s="45"/>
      <c r="BY63" s="45"/>
      <c r="BZ63" s="45"/>
      <c r="CA63" s="45"/>
      <c r="CB63" s="45"/>
      <c r="CC63" s="45"/>
      <c r="CD63" s="45"/>
      <c r="CE63" s="45"/>
      <c r="CF63" s="45"/>
      <c r="CG63" s="45"/>
      <c r="CH63" s="45"/>
      <c r="CI63" s="45"/>
      <c r="CJ63" s="45"/>
      <c r="CK63" s="45"/>
      <c r="CL63" s="45"/>
      <c r="CM63" s="45"/>
      <c r="CN63" s="45"/>
      <c r="CO63" s="45"/>
      <c r="CP63" s="45"/>
      <c r="CQ63" s="45"/>
      <c r="CR63" s="45"/>
      <c r="CS63" s="45"/>
      <c r="CT63" s="45"/>
      <c r="CU63" s="45"/>
      <c r="CV63" s="45"/>
      <c r="CW63" s="45"/>
      <c r="CX63" s="45"/>
      <c r="CY63" s="45"/>
      <c r="CZ63" s="45"/>
      <c r="DA63" s="45"/>
      <c r="DB63" s="45"/>
      <c r="DC63" s="45"/>
      <c r="DD63" s="45"/>
      <c r="DE63" s="45"/>
      <c r="DF63" s="45"/>
      <c r="DG63" s="45"/>
      <c r="DH63" s="45"/>
      <c r="DI63" s="45"/>
      <c r="DJ63" s="45"/>
      <c r="DK63" s="45"/>
      <c r="DL63" s="45"/>
      <c r="DM63" s="45"/>
      <c r="DN63" s="45"/>
      <c r="DO63" s="45"/>
      <c r="DP63" s="45"/>
      <c r="DQ63" s="45"/>
      <c r="DR63" s="45"/>
      <c r="DS63" s="45"/>
      <c r="DT63" s="45"/>
      <c r="DU63" s="45"/>
      <c r="DV63" s="45"/>
      <c r="DW63" s="45"/>
      <c r="DX63" s="45"/>
      <c r="DY63" s="45"/>
      <c r="DZ63" s="45"/>
      <c r="EA63" s="45"/>
      <c r="EB63" s="45"/>
      <c r="EC63" s="45"/>
      <c r="ED63" s="45"/>
      <c r="EE63" s="45"/>
      <c r="EF63" s="45"/>
      <c r="EG63" s="45"/>
      <c r="EH63" s="45"/>
      <c r="EI63" s="45"/>
      <c r="EJ63" s="45"/>
      <c r="EK63" s="45"/>
      <c r="EL63" s="45"/>
      <c r="EM63" s="45"/>
      <c r="EN63" s="45"/>
      <c r="EO63" s="45"/>
      <c r="EP63" s="45"/>
      <c r="EQ63" s="45"/>
      <c r="ER63" s="45"/>
      <c r="ES63" s="45"/>
      <c r="ET63" s="45"/>
      <c r="EU63" s="45"/>
      <c r="EV63" s="45"/>
      <c r="EW63" s="45"/>
      <c r="EX63" s="45"/>
      <c r="EY63" s="45"/>
      <c r="EZ63" s="45"/>
      <c r="FA63" s="45"/>
      <c r="FB63" s="45"/>
      <c r="FC63" s="45"/>
      <c r="FD63" s="45"/>
      <c r="FE63" s="45"/>
      <c r="FF63" s="45"/>
      <c r="FG63" s="45"/>
      <c r="FH63" s="45"/>
      <c r="FI63" s="45"/>
      <c r="FJ63" s="45"/>
      <c r="FK63" s="22"/>
      <c r="FL63" s="22"/>
    </row>
    <row r="64" spans="1:179">
      <c r="A64" s="42" t="s">
        <v>329</v>
      </c>
      <c r="B64" s="43" t="s">
        <v>330</v>
      </c>
      <c r="C64" s="44">
        <f>C65+C66+C67+C68+C70+C71+C72+C73+C69+C74+C75</f>
        <v>0</v>
      </c>
      <c r="D64" s="53">
        <f>D65+D66+D67+D68+D70+D71+D72+D73+D69+D74+D75+D76</f>
        <v>9596440</v>
      </c>
      <c r="E64" s="53">
        <f>E65+E66+E67+E68+E70+E71+E72+E73+E69+E74+E75</f>
        <v>0</v>
      </c>
      <c r="F64" s="53">
        <f>F65+F66+F67+F68+F70+F71+F72+F73+F69+F74+F75</f>
        <v>3688974</v>
      </c>
      <c r="G64" s="53">
        <f>G65+G66+G67+G68+G70+G71+G72+G73+G69+G74+G75</f>
        <v>325054</v>
      </c>
      <c r="H64" s="45"/>
      <c r="I64" s="46"/>
      <c r="J64" s="46"/>
      <c r="K64" s="22"/>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c r="BA64" s="45"/>
      <c r="BB64" s="45"/>
      <c r="BC64" s="45"/>
      <c r="BD64" s="45"/>
      <c r="BE64" s="45"/>
      <c r="BF64" s="45"/>
      <c r="BG64" s="45"/>
      <c r="BH64" s="45"/>
      <c r="BI64" s="45"/>
      <c r="BJ64" s="45"/>
      <c r="BK64" s="45"/>
      <c r="BL64" s="45"/>
      <c r="BM64" s="45"/>
      <c r="BN64" s="45"/>
      <c r="BO64" s="45"/>
      <c r="BP64" s="45"/>
      <c r="BQ64" s="45"/>
      <c r="BR64" s="45"/>
      <c r="BS64" s="45"/>
      <c r="BT64" s="45"/>
      <c r="BU64" s="45"/>
      <c r="BV64" s="45"/>
      <c r="BW64" s="45"/>
      <c r="BX64" s="45"/>
      <c r="BY64" s="45"/>
      <c r="BZ64" s="45"/>
      <c r="CA64" s="45"/>
      <c r="CB64" s="45"/>
      <c r="CC64" s="45"/>
      <c r="CD64" s="45"/>
      <c r="CE64" s="45"/>
      <c r="CF64" s="45"/>
      <c r="CG64" s="45"/>
      <c r="CH64" s="45"/>
      <c r="CI64" s="45"/>
      <c r="CJ64" s="45"/>
      <c r="CK64" s="45"/>
      <c r="CL64" s="45"/>
      <c r="CM64" s="45"/>
      <c r="CN64" s="45"/>
      <c r="CO64" s="45"/>
      <c r="CP64" s="45"/>
      <c r="CQ64" s="45"/>
      <c r="CR64" s="45"/>
      <c r="CS64" s="45"/>
      <c r="CT64" s="45"/>
      <c r="CU64" s="45"/>
      <c r="CV64" s="45"/>
      <c r="CW64" s="45"/>
      <c r="CX64" s="45"/>
      <c r="CY64" s="45"/>
      <c r="CZ64" s="45"/>
      <c r="DA64" s="45"/>
      <c r="DB64" s="45"/>
      <c r="DC64" s="45"/>
      <c r="DD64" s="45"/>
      <c r="DE64" s="45"/>
      <c r="DF64" s="45"/>
      <c r="DG64" s="45"/>
      <c r="DH64" s="45"/>
      <c r="DI64" s="45"/>
      <c r="DJ64" s="45"/>
      <c r="DK64" s="45"/>
      <c r="DL64" s="45"/>
      <c r="DM64" s="45"/>
      <c r="DN64" s="45"/>
      <c r="DO64" s="45"/>
      <c r="DP64" s="45"/>
      <c r="DQ64" s="45"/>
      <c r="DR64" s="45"/>
      <c r="DS64" s="45"/>
      <c r="DT64" s="45"/>
      <c r="DU64" s="45"/>
      <c r="DV64" s="45"/>
      <c r="DW64" s="45"/>
      <c r="DX64" s="45"/>
      <c r="DY64" s="45"/>
      <c r="DZ64" s="45"/>
      <c r="EA64" s="45"/>
      <c r="EB64" s="45"/>
      <c r="EC64" s="45"/>
      <c r="ED64" s="45"/>
      <c r="EE64" s="45"/>
      <c r="EF64" s="45"/>
      <c r="EG64" s="45"/>
      <c r="EH64" s="45"/>
      <c r="EI64" s="45"/>
      <c r="EJ64" s="45"/>
      <c r="EK64" s="45"/>
      <c r="EL64" s="45"/>
      <c r="EM64" s="45"/>
      <c r="EN64" s="45"/>
      <c r="EO64" s="45"/>
      <c r="EP64" s="45"/>
      <c r="EQ64" s="45"/>
      <c r="ER64" s="45"/>
      <c r="ES64" s="45"/>
      <c r="ET64" s="45"/>
      <c r="EU64" s="45"/>
      <c r="EV64" s="45"/>
      <c r="EW64" s="45"/>
      <c r="EX64" s="45"/>
      <c r="EY64" s="45"/>
      <c r="EZ64" s="45"/>
      <c r="FA64" s="45"/>
      <c r="FB64" s="45"/>
      <c r="FC64" s="45"/>
      <c r="FD64" s="45"/>
      <c r="FE64" s="45"/>
      <c r="FF64" s="45"/>
      <c r="FG64" s="45"/>
      <c r="FH64" s="45"/>
      <c r="FI64" s="45"/>
      <c r="FJ64" s="45"/>
      <c r="FK64" s="22"/>
      <c r="FL64" s="22"/>
    </row>
    <row r="65" spans="1:179" ht="25.5">
      <c r="A65" s="47" t="s">
        <v>331</v>
      </c>
      <c r="B65" s="61" t="s">
        <v>332</v>
      </c>
      <c r="C65" s="49"/>
      <c r="D65" s="53"/>
      <c r="E65" s="53"/>
      <c r="F65" s="82">
        <v>0</v>
      </c>
      <c r="G65" s="82"/>
      <c r="H65" s="45"/>
      <c r="I65" s="46"/>
      <c r="J65" s="46"/>
      <c r="K65" s="22"/>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c r="BA65" s="45"/>
      <c r="BB65" s="45"/>
      <c r="BC65" s="45"/>
      <c r="BD65" s="45"/>
      <c r="BE65" s="45"/>
      <c r="BF65" s="45"/>
      <c r="BG65" s="45"/>
      <c r="BH65" s="45"/>
      <c r="BI65" s="45"/>
      <c r="BJ65" s="45"/>
      <c r="BK65" s="45"/>
      <c r="BL65" s="45"/>
      <c r="BM65" s="45"/>
      <c r="BN65" s="45"/>
      <c r="BO65" s="45"/>
      <c r="BP65" s="45"/>
      <c r="BQ65" s="45"/>
      <c r="BR65" s="45"/>
      <c r="BS65" s="45"/>
      <c r="BT65" s="45"/>
      <c r="BU65" s="45"/>
      <c r="BV65" s="45"/>
      <c r="BW65" s="45"/>
      <c r="BX65" s="45"/>
      <c r="BY65" s="45"/>
      <c r="BZ65" s="45"/>
      <c r="CA65" s="45"/>
      <c r="CB65" s="45"/>
      <c r="CC65" s="45"/>
      <c r="CD65" s="45"/>
      <c r="CE65" s="45"/>
      <c r="CF65" s="45"/>
      <c r="CG65" s="45"/>
      <c r="CH65" s="45"/>
      <c r="CI65" s="45"/>
      <c r="CJ65" s="45"/>
      <c r="CK65" s="45"/>
      <c r="CL65" s="45"/>
      <c r="CM65" s="45"/>
      <c r="CN65" s="45"/>
      <c r="CO65" s="45"/>
      <c r="CP65" s="45"/>
      <c r="CQ65" s="45"/>
      <c r="CR65" s="45"/>
      <c r="CS65" s="45"/>
      <c r="CT65" s="45"/>
      <c r="CU65" s="45"/>
      <c r="CV65" s="45"/>
      <c r="CW65" s="45"/>
      <c r="CX65" s="45"/>
      <c r="CY65" s="45"/>
      <c r="CZ65" s="45"/>
      <c r="DA65" s="45"/>
      <c r="DB65" s="45"/>
      <c r="DC65" s="45"/>
      <c r="DD65" s="45"/>
      <c r="DE65" s="45"/>
      <c r="DF65" s="45"/>
      <c r="DG65" s="45"/>
      <c r="DH65" s="45"/>
      <c r="DI65" s="45"/>
      <c r="DJ65" s="45"/>
      <c r="DK65" s="45"/>
      <c r="DL65" s="45"/>
      <c r="DM65" s="45"/>
      <c r="DN65" s="45"/>
      <c r="DO65" s="45"/>
      <c r="DP65" s="45"/>
      <c r="DQ65" s="45"/>
      <c r="DR65" s="45"/>
      <c r="DS65" s="45"/>
      <c r="DT65" s="45"/>
      <c r="DU65" s="45"/>
      <c r="DV65" s="45"/>
      <c r="DW65" s="45"/>
      <c r="DX65" s="45"/>
      <c r="DY65" s="45"/>
      <c r="DZ65" s="45"/>
      <c r="EA65" s="45"/>
      <c r="EB65" s="45"/>
      <c r="EC65" s="45"/>
      <c r="ED65" s="45"/>
      <c r="EE65" s="45"/>
      <c r="EF65" s="45"/>
      <c r="EG65" s="45"/>
      <c r="EH65" s="45"/>
      <c r="EI65" s="45"/>
      <c r="EJ65" s="45"/>
      <c r="EK65" s="45"/>
      <c r="EL65" s="45"/>
      <c r="EM65" s="45"/>
      <c r="EN65" s="45"/>
      <c r="EO65" s="45"/>
      <c r="EP65" s="45"/>
      <c r="EQ65" s="45"/>
      <c r="ER65" s="45"/>
      <c r="ES65" s="45"/>
      <c r="ET65" s="45"/>
      <c r="EU65" s="45"/>
      <c r="EV65" s="45"/>
      <c r="EW65" s="45"/>
      <c r="EX65" s="45"/>
      <c r="EY65" s="45"/>
      <c r="EZ65" s="45"/>
      <c r="FA65" s="45"/>
      <c r="FB65" s="45"/>
      <c r="FC65" s="45"/>
      <c r="FD65" s="45"/>
      <c r="FE65" s="45"/>
      <c r="FF65" s="45"/>
      <c r="FG65" s="45"/>
      <c r="FH65" s="45"/>
      <c r="FI65" s="45"/>
      <c r="FJ65" s="45"/>
      <c r="FK65" s="22"/>
      <c r="FL65" s="22"/>
    </row>
    <row r="66" spans="1:179" ht="25.5">
      <c r="A66" s="47" t="s">
        <v>333</v>
      </c>
      <c r="B66" s="61" t="s">
        <v>334</v>
      </c>
      <c r="C66" s="49"/>
      <c r="D66" s="53">
        <v>24000</v>
      </c>
      <c r="E66" s="53"/>
      <c r="F66" s="82">
        <f>796183+70725</f>
        <v>866908</v>
      </c>
      <c r="G66" s="82">
        <v>70725</v>
      </c>
      <c r="H66" s="45"/>
      <c r="I66" s="46"/>
      <c r="J66" s="46"/>
      <c r="K66" s="22"/>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c r="BR66" s="45"/>
      <c r="BS66" s="45"/>
      <c r="BT66" s="45"/>
      <c r="BU66" s="45"/>
      <c r="BV66" s="45"/>
      <c r="BW66" s="45"/>
      <c r="BX66" s="45"/>
      <c r="BY66" s="45"/>
      <c r="BZ66" s="45"/>
      <c r="CA66" s="45"/>
      <c r="CB66" s="45"/>
      <c r="CC66" s="45"/>
      <c r="CD66" s="45"/>
      <c r="CE66" s="45"/>
      <c r="CF66" s="45"/>
      <c r="CG66" s="45"/>
      <c r="CH66" s="45"/>
      <c r="CI66" s="45"/>
      <c r="CJ66" s="45"/>
      <c r="CK66" s="45"/>
      <c r="CL66" s="45"/>
      <c r="CM66" s="45"/>
      <c r="CN66" s="45"/>
      <c r="CO66" s="45"/>
      <c r="CP66" s="45"/>
      <c r="CQ66" s="45"/>
      <c r="CR66" s="45"/>
      <c r="CS66" s="45"/>
      <c r="CT66" s="45"/>
      <c r="CU66" s="45"/>
      <c r="CV66" s="45"/>
      <c r="CW66" s="45"/>
      <c r="CX66" s="45"/>
      <c r="CY66" s="45"/>
      <c r="CZ66" s="45"/>
      <c r="DA66" s="45"/>
      <c r="DB66" s="45"/>
      <c r="DC66" s="45"/>
      <c r="DD66" s="45"/>
      <c r="DE66" s="45"/>
      <c r="DF66" s="45"/>
      <c r="DG66" s="45"/>
      <c r="DH66" s="45"/>
      <c r="DI66" s="45"/>
      <c r="DJ66" s="45"/>
      <c r="DK66" s="45"/>
      <c r="DL66" s="45"/>
      <c r="DM66" s="45"/>
      <c r="DN66" s="45"/>
      <c r="DO66" s="45"/>
      <c r="DP66" s="45"/>
      <c r="DQ66" s="45"/>
      <c r="DR66" s="45"/>
      <c r="DS66" s="45"/>
      <c r="DT66" s="45"/>
      <c r="DU66" s="45"/>
      <c r="DV66" s="45"/>
      <c r="DW66" s="45"/>
      <c r="DX66" s="45"/>
      <c r="DY66" s="45"/>
      <c r="DZ66" s="45"/>
      <c r="EA66" s="45"/>
      <c r="EB66" s="45"/>
      <c r="EC66" s="45"/>
      <c r="ED66" s="45"/>
      <c r="EE66" s="45"/>
      <c r="EF66" s="45"/>
      <c r="EG66" s="45"/>
      <c r="EH66" s="45"/>
      <c r="EI66" s="45"/>
      <c r="EJ66" s="45"/>
      <c r="EK66" s="45"/>
      <c r="EL66" s="45"/>
      <c r="EM66" s="45"/>
      <c r="EN66" s="45"/>
      <c r="EO66" s="45"/>
      <c r="EP66" s="45"/>
      <c r="EQ66" s="45"/>
      <c r="ER66" s="45"/>
      <c r="ES66" s="45"/>
      <c r="ET66" s="45"/>
      <c r="EU66" s="45"/>
      <c r="EV66" s="45"/>
      <c r="EW66" s="45"/>
      <c r="EX66" s="45"/>
      <c r="EY66" s="45"/>
      <c r="EZ66" s="45"/>
      <c r="FA66" s="45"/>
      <c r="FB66" s="45"/>
      <c r="FC66" s="45"/>
      <c r="FD66" s="45"/>
      <c r="FE66" s="45"/>
      <c r="FF66" s="45"/>
      <c r="FG66" s="45"/>
      <c r="FH66" s="45"/>
      <c r="FI66" s="45"/>
      <c r="FJ66" s="45"/>
      <c r="FK66" s="22"/>
      <c r="FL66" s="22"/>
    </row>
    <row r="67" spans="1:179" ht="25.5">
      <c r="A67" s="62" t="s">
        <v>335</v>
      </c>
      <c r="B67" s="61" t="s">
        <v>336</v>
      </c>
      <c r="C67" s="49"/>
      <c r="D67" s="53">
        <v>3982000</v>
      </c>
      <c r="E67" s="53"/>
      <c r="F67" s="82"/>
      <c r="G67" s="82"/>
      <c r="H67" s="45"/>
      <c r="I67" s="46"/>
      <c r="J67" s="46"/>
      <c r="K67" s="22"/>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c r="DB67" s="45"/>
      <c r="DC67" s="45"/>
      <c r="DD67" s="45"/>
      <c r="DE67" s="45"/>
      <c r="DF67" s="45"/>
      <c r="DG67" s="45"/>
      <c r="DH67" s="45"/>
      <c r="DI67" s="45"/>
      <c r="DJ67" s="45"/>
      <c r="DK67" s="45"/>
      <c r="DL67" s="45"/>
      <c r="DM67" s="45"/>
      <c r="DN67" s="45"/>
      <c r="DO67" s="45"/>
      <c r="DP67" s="45"/>
      <c r="DQ67" s="45"/>
      <c r="DR67" s="45"/>
      <c r="DS67" s="45"/>
      <c r="DT67" s="45"/>
      <c r="DU67" s="45"/>
      <c r="DV67" s="45"/>
      <c r="DW67" s="45"/>
      <c r="DX67" s="45"/>
      <c r="DY67" s="45"/>
      <c r="DZ67" s="45"/>
      <c r="EA67" s="45"/>
      <c r="EB67" s="45"/>
      <c r="EC67" s="45"/>
      <c r="ED67" s="45"/>
      <c r="EE67" s="45"/>
      <c r="EF67" s="45"/>
      <c r="EG67" s="45"/>
      <c r="EH67" s="45"/>
      <c r="EI67" s="45"/>
      <c r="EJ67" s="45"/>
      <c r="EK67" s="45"/>
      <c r="EL67" s="45"/>
      <c r="EM67" s="45"/>
      <c r="EN67" s="45"/>
      <c r="EO67" s="45"/>
      <c r="EP67" s="45"/>
      <c r="EQ67" s="45"/>
      <c r="ER67" s="45"/>
      <c r="ES67" s="45"/>
      <c r="ET67" s="45"/>
      <c r="EU67" s="45"/>
      <c r="EV67" s="45"/>
      <c r="EW67" s="45"/>
      <c r="EX67" s="45"/>
      <c r="EY67" s="45"/>
      <c r="EZ67" s="45"/>
      <c r="FA67" s="45"/>
      <c r="FB67" s="45"/>
      <c r="FC67" s="45"/>
      <c r="FD67" s="45"/>
      <c r="FE67" s="45"/>
      <c r="FF67" s="45"/>
      <c r="FG67" s="45"/>
      <c r="FH67" s="45"/>
      <c r="FI67" s="45"/>
      <c r="FJ67" s="45"/>
      <c r="FK67" s="22"/>
      <c r="FL67" s="22"/>
    </row>
    <row r="68" spans="1:179" ht="25.5">
      <c r="A68" s="47" t="s">
        <v>337</v>
      </c>
      <c r="B68" s="63" t="s">
        <v>338</v>
      </c>
      <c r="C68" s="49"/>
      <c r="D68" s="53">
        <v>2881000</v>
      </c>
      <c r="E68" s="53"/>
      <c r="F68" s="82">
        <f>2563297+254329</f>
        <v>2817626</v>
      </c>
      <c r="G68" s="82">
        <v>254329</v>
      </c>
      <c r="H68" s="45"/>
      <c r="I68" s="46"/>
      <c r="J68" s="46"/>
      <c r="K68" s="22"/>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c r="CT68" s="45"/>
      <c r="CU68" s="45"/>
      <c r="CV68" s="45"/>
      <c r="CW68" s="45"/>
      <c r="CX68" s="45"/>
      <c r="CY68" s="45"/>
      <c r="CZ68" s="45"/>
      <c r="DA68" s="45"/>
      <c r="DB68" s="45"/>
      <c r="DC68" s="45"/>
      <c r="DD68" s="45"/>
      <c r="DE68" s="45"/>
      <c r="DF68" s="45"/>
      <c r="DG68" s="45"/>
      <c r="DH68" s="45"/>
      <c r="DI68" s="45"/>
      <c r="DJ68" s="45"/>
      <c r="DK68" s="45"/>
      <c r="DL68" s="45"/>
      <c r="DM68" s="45"/>
      <c r="DN68" s="45"/>
      <c r="DO68" s="45"/>
      <c r="DP68" s="45"/>
      <c r="DQ68" s="45"/>
      <c r="DR68" s="45"/>
      <c r="DS68" s="45"/>
      <c r="DT68" s="45"/>
      <c r="DU68" s="45"/>
      <c r="DV68" s="45"/>
      <c r="DW68" s="45"/>
      <c r="DX68" s="45"/>
      <c r="DY68" s="45"/>
      <c r="DZ68" s="45"/>
      <c r="EA68" s="45"/>
      <c r="EB68" s="45"/>
      <c r="EC68" s="45"/>
      <c r="ED68" s="45"/>
      <c r="EE68" s="45"/>
      <c r="EF68" s="45"/>
      <c r="EG68" s="45"/>
      <c r="EH68" s="45"/>
      <c r="EI68" s="45"/>
      <c r="EJ68" s="45"/>
      <c r="EK68" s="45"/>
      <c r="EL68" s="45"/>
      <c r="EM68" s="45"/>
      <c r="EN68" s="45"/>
      <c r="EO68" s="45"/>
      <c r="EP68" s="45"/>
      <c r="EQ68" s="45"/>
      <c r="ER68" s="45"/>
      <c r="ES68" s="45"/>
      <c r="ET68" s="45"/>
      <c r="EU68" s="45"/>
      <c r="EV68" s="45"/>
      <c r="EW68" s="45"/>
      <c r="EX68" s="45"/>
      <c r="EY68" s="45"/>
      <c r="EZ68" s="45"/>
      <c r="FA68" s="45"/>
      <c r="FB68" s="45"/>
      <c r="FC68" s="45"/>
      <c r="FD68" s="45"/>
      <c r="FE68" s="45"/>
      <c r="FF68" s="45"/>
      <c r="FG68" s="45"/>
      <c r="FH68" s="45"/>
      <c r="FI68" s="45"/>
      <c r="FJ68" s="45"/>
      <c r="FK68" s="22"/>
      <c r="FL68" s="22"/>
    </row>
    <row r="69" spans="1:179">
      <c r="A69" s="47" t="s">
        <v>339</v>
      </c>
      <c r="B69" s="63" t="s">
        <v>340</v>
      </c>
      <c r="C69" s="49"/>
      <c r="D69" s="53"/>
      <c r="E69" s="53"/>
      <c r="F69" s="82"/>
      <c r="G69" s="82"/>
      <c r="H69" s="45"/>
      <c r="I69" s="46"/>
      <c r="J69" s="46"/>
      <c r="K69" s="22"/>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c r="BR69" s="45"/>
      <c r="BS69" s="45"/>
      <c r="BT69" s="45"/>
      <c r="BU69" s="45"/>
      <c r="BV69" s="45"/>
      <c r="BW69" s="45"/>
      <c r="BX69" s="45"/>
      <c r="BY69" s="45"/>
      <c r="BZ69" s="45"/>
      <c r="CA69" s="45"/>
      <c r="CB69" s="45"/>
      <c r="CC69" s="45"/>
      <c r="CD69" s="45"/>
      <c r="CE69" s="45"/>
      <c r="CF69" s="45"/>
      <c r="CG69" s="45"/>
      <c r="CH69" s="45"/>
      <c r="CI69" s="45"/>
      <c r="CJ69" s="45"/>
      <c r="CK69" s="45"/>
      <c r="CL69" s="45"/>
      <c r="CM69" s="45"/>
      <c r="CN69" s="45"/>
      <c r="CO69" s="45"/>
      <c r="CP69" s="45"/>
      <c r="CQ69" s="45"/>
      <c r="CR69" s="45"/>
      <c r="CS69" s="45"/>
      <c r="CT69" s="45"/>
      <c r="CU69" s="45"/>
      <c r="CV69" s="45"/>
      <c r="CW69" s="45"/>
      <c r="CX69" s="45"/>
      <c r="CY69" s="45"/>
      <c r="CZ69" s="45"/>
      <c r="DA69" s="45"/>
      <c r="DB69" s="45"/>
      <c r="DC69" s="45"/>
      <c r="DD69" s="45"/>
      <c r="DE69" s="45"/>
      <c r="DF69" s="45"/>
      <c r="DG69" s="45"/>
      <c r="DH69" s="45"/>
      <c r="DI69" s="45"/>
      <c r="DJ69" s="45"/>
      <c r="DK69" s="45"/>
      <c r="DL69" s="45"/>
      <c r="DM69" s="45"/>
      <c r="DN69" s="45"/>
      <c r="DO69" s="45"/>
      <c r="DP69" s="45"/>
      <c r="DQ69" s="45"/>
      <c r="DR69" s="45"/>
      <c r="DS69" s="45"/>
      <c r="DT69" s="45"/>
      <c r="DU69" s="45"/>
      <c r="DV69" s="45"/>
      <c r="DW69" s="45"/>
      <c r="DX69" s="45"/>
      <c r="DY69" s="45"/>
      <c r="DZ69" s="45"/>
      <c r="EA69" s="45"/>
      <c r="EB69" s="45"/>
      <c r="EC69" s="45"/>
      <c r="ED69" s="45"/>
      <c r="EE69" s="45"/>
      <c r="EF69" s="45"/>
      <c r="EG69" s="45"/>
      <c r="EH69" s="45"/>
      <c r="EI69" s="45"/>
      <c r="EJ69" s="45"/>
      <c r="EK69" s="45"/>
      <c r="EL69" s="45"/>
      <c r="EM69" s="45"/>
      <c r="EN69" s="45"/>
      <c r="EO69" s="45"/>
      <c r="EP69" s="45"/>
      <c r="EQ69" s="45"/>
      <c r="ER69" s="45"/>
      <c r="ES69" s="45"/>
      <c r="ET69" s="45"/>
      <c r="EU69" s="45"/>
      <c r="EV69" s="45"/>
      <c r="EW69" s="45"/>
      <c r="EX69" s="45"/>
      <c r="EY69" s="45"/>
      <c r="EZ69" s="45"/>
      <c r="FA69" s="45"/>
      <c r="FB69" s="45"/>
      <c r="FC69" s="45"/>
      <c r="FD69" s="45"/>
      <c r="FE69" s="45"/>
      <c r="FF69" s="45"/>
      <c r="FG69" s="45"/>
      <c r="FH69" s="45"/>
      <c r="FI69" s="45"/>
      <c r="FJ69" s="45"/>
      <c r="FK69" s="22"/>
      <c r="FL69" s="22"/>
    </row>
    <row r="70" spans="1:179" ht="25.5">
      <c r="A70" s="47" t="s">
        <v>341</v>
      </c>
      <c r="B70" s="63" t="s">
        <v>342</v>
      </c>
      <c r="C70" s="49"/>
      <c r="D70" s="53"/>
      <c r="E70" s="53"/>
      <c r="F70" s="82"/>
      <c r="G70" s="82"/>
      <c r="H70" s="45"/>
      <c r="I70" s="46"/>
      <c r="J70" s="46"/>
      <c r="K70" s="22"/>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c r="BE70" s="45"/>
      <c r="BF70" s="45"/>
      <c r="BG70" s="45"/>
      <c r="BH70" s="45"/>
      <c r="BI70" s="45"/>
      <c r="BJ70" s="45"/>
      <c r="BK70" s="45"/>
      <c r="BL70" s="45"/>
      <c r="BM70" s="45"/>
      <c r="BN70" s="45"/>
      <c r="BO70" s="45"/>
      <c r="BP70" s="45"/>
      <c r="BQ70" s="45"/>
      <c r="BR70" s="45"/>
      <c r="BS70" s="45"/>
      <c r="BT70" s="45"/>
      <c r="BU70" s="45"/>
      <c r="BV70" s="45"/>
      <c r="BW70" s="45"/>
      <c r="BX70" s="45"/>
      <c r="BY70" s="45"/>
      <c r="BZ70" s="45"/>
      <c r="CA70" s="45"/>
      <c r="CB70" s="45"/>
      <c r="CC70" s="45"/>
      <c r="CD70" s="45"/>
      <c r="CE70" s="45"/>
      <c r="CF70" s="45"/>
      <c r="CG70" s="45"/>
      <c r="CH70" s="45"/>
      <c r="CI70" s="45"/>
      <c r="CJ70" s="45"/>
      <c r="CK70" s="45"/>
      <c r="CL70" s="45"/>
      <c r="CM70" s="45"/>
      <c r="CN70" s="45"/>
      <c r="CO70" s="45"/>
      <c r="CP70" s="45"/>
      <c r="CQ70" s="45"/>
      <c r="CR70" s="45"/>
      <c r="CS70" s="45"/>
      <c r="CT70" s="45"/>
      <c r="CU70" s="45"/>
      <c r="CV70" s="45"/>
      <c r="CW70" s="45"/>
      <c r="CX70" s="45"/>
      <c r="CY70" s="45"/>
      <c r="CZ70" s="45"/>
      <c r="DA70" s="45"/>
      <c r="DB70" s="45"/>
      <c r="DC70" s="45"/>
      <c r="DD70" s="45"/>
      <c r="DE70" s="45"/>
      <c r="DF70" s="45"/>
      <c r="DG70" s="45"/>
      <c r="DH70" s="45"/>
      <c r="DI70" s="45"/>
      <c r="DJ70" s="45"/>
      <c r="DK70" s="45"/>
      <c r="DL70" s="45"/>
      <c r="DM70" s="45"/>
      <c r="DN70" s="45"/>
      <c r="DO70" s="45"/>
      <c r="DP70" s="45"/>
      <c r="DQ70" s="45"/>
      <c r="DR70" s="45"/>
      <c r="DS70" s="45"/>
      <c r="DT70" s="45"/>
      <c r="DU70" s="45"/>
      <c r="DV70" s="45"/>
      <c r="DW70" s="45"/>
      <c r="DX70" s="45"/>
      <c r="DY70" s="45"/>
      <c r="DZ70" s="45"/>
      <c r="EA70" s="45"/>
      <c r="EB70" s="45"/>
      <c r="EC70" s="45"/>
      <c r="ED70" s="45"/>
      <c r="EE70" s="45"/>
      <c r="EF70" s="45"/>
      <c r="EG70" s="45"/>
      <c r="EH70" s="45"/>
      <c r="EI70" s="45"/>
      <c r="EJ70" s="45"/>
      <c r="EK70" s="45"/>
      <c r="EL70" s="45"/>
      <c r="EM70" s="45"/>
      <c r="EN70" s="45"/>
      <c r="EO70" s="45"/>
      <c r="EP70" s="45"/>
      <c r="EQ70" s="45"/>
      <c r="ER70" s="45"/>
      <c r="ES70" s="45"/>
      <c r="ET70" s="45"/>
      <c r="EU70" s="45"/>
      <c r="EV70" s="45"/>
      <c r="EW70" s="45"/>
      <c r="EX70" s="45"/>
      <c r="EY70" s="45"/>
      <c r="EZ70" s="45"/>
      <c r="FA70" s="45"/>
      <c r="FB70" s="45"/>
      <c r="FC70" s="45"/>
      <c r="FD70" s="45"/>
      <c r="FE70" s="45"/>
      <c r="FF70" s="45"/>
      <c r="FG70" s="45"/>
      <c r="FH70" s="45"/>
      <c r="FI70" s="45"/>
      <c r="FJ70" s="45"/>
      <c r="FK70" s="22"/>
      <c r="FL70" s="22"/>
    </row>
    <row r="71" spans="1:179" ht="25.5">
      <c r="A71" s="47" t="s">
        <v>343</v>
      </c>
      <c r="B71" s="63" t="s">
        <v>344</v>
      </c>
      <c r="C71" s="49"/>
      <c r="D71" s="53"/>
      <c r="E71" s="53"/>
      <c r="F71" s="82"/>
      <c r="G71" s="82"/>
      <c r="H71" s="45"/>
      <c r="I71" s="46"/>
      <c r="J71" s="46"/>
      <c r="K71" s="22"/>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c r="BQ71" s="45"/>
      <c r="BR71" s="45"/>
      <c r="BS71" s="45"/>
      <c r="BT71" s="45"/>
      <c r="BU71" s="45"/>
      <c r="BV71" s="45"/>
      <c r="BW71" s="45"/>
      <c r="BX71" s="45"/>
      <c r="BY71" s="45"/>
      <c r="BZ71" s="45"/>
      <c r="CA71" s="45"/>
      <c r="CB71" s="45"/>
      <c r="CC71" s="45"/>
      <c r="CD71" s="45"/>
      <c r="CE71" s="45"/>
      <c r="CF71" s="45"/>
      <c r="CG71" s="45"/>
      <c r="CH71" s="45"/>
      <c r="CI71" s="45"/>
      <c r="CJ71" s="45"/>
      <c r="CK71" s="45"/>
      <c r="CL71" s="45"/>
      <c r="CM71" s="45"/>
      <c r="CN71" s="45"/>
      <c r="CO71" s="45"/>
      <c r="CP71" s="45"/>
      <c r="CQ71" s="45"/>
      <c r="CR71" s="45"/>
      <c r="CS71" s="45"/>
      <c r="CT71" s="45"/>
      <c r="CU71" s="45"/>
      <c r="CV71" s="45"/>
      <c r="CW71" s="45"/>
      <c r="CX71" s="45"/>
      <c r="CY71" s="45"/>
      <c r="CZ71" s="45"/>
      <c r="DA71" s="45"/>
      <c r="DB71" s="45"/>
      <c r="DC71" s="45"/>
      <c r="DD71" s="45"/>
      <c r="DE71" s="45"/>
      <c r="DF71" s="45"/>
      <c r="DG71" s="45"/>
      <c r="DH71" s="45"/>
      <c r="DI71" s="45"/>
      <c r="DJ71" s="45"/>
      <c r="DK71" s="45"/>
      <c r="DL71" s="45"/>
      <c r="DM71" s="45"/>
      <c r="DN71" s="45"/>
      <c r="DO71" s="45"/>
      <c r="DP71" s="45"/>
      <c r="DQ71" s="45"/>
      <c r="DR71" s="45"/>
      <c r="DS71" s="45"/>
      <c r="DT71" s="45"/>
      <c r="DU71" s="45"/>
      <c r="DV71" s="45"/>
      <c r="DW71" s="45"/>
      <c r="DX71" s="45"/>
      <c r="DY71" s="45"/>
      <c r="DZ71" s="45"/>
      <c r="EA71" s="45"/>
      <c r="EB71" s="45"/>
      <c r="EC71" s="45"/>
      <c r="ED71" s="45"/>
      <c r="EE71" s="45"/>
      <c r="EF71" s="45"/>
      <c r="EG71" s="45"/>
      <c r="EH71" s="45"/>
      <c r="EI71" s="45"/>
      <c r="EJ71" s="45"/>
      <c r="EK71" s="45"/>
      <c r="EL71" s="45"/>
      <c r="EM71" s="45"/>
      <c r="EN71" s="45"/>
      <c r="EO71" s="45"/>
      <c r="EP71" s="45"/>
      <c r="EQ71" s="45"/>
      <c r="ER71" s="45"/>
      <c r="ES71" s="45"/>
      <c r="ET71" s="45"/>
      <c r="EU71" s="45"/>
      <c r="EV71" s="45"/>
      <c r="EW71" s="45"/>
      <c r="EX71" s="45"/>
      <c r="EY71" s="45"/>
      <c r="EZ71" s="45"/>
      <c r="FA71" s="45"/>
      <c r="FB71" s="45"/>
      <c r="FC71" s="45"/>
      <c r="FD71" s="45"/>
      <c r="FE71" s="45"/>
      <c r="FF71" s="45"/>
      <c r="FG71" s="45"/>
      <c r="FH71" s="45"/>
      <c r="FI71" s="45"/>
      <c r="FJ71" s="45"/>
      <c r="FK71" s="22"/>
      <c r="FL71" s="22"/>
    </row>
    <row r="72" spans="1:179" ht="25.5">
      <c r="A72" s="47" t="s">
        <v>345</v>
      </c>
      <c r="B72" s="63" t="s">
        <v>346</v>
      </c>
      <c r="C72" s="49"/>
      <c r="D72" s="53"/>
      <c r="E72" s="53"/>
      <c r="F72" s="82"/>
      <c r="G72" s="82"/>
      <c r="H72" s="45"/>
      <c r="I72" s="46"/>
      <c r="J72" s="46"/>
      <c r="K72" s="22"/>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c r="BM72" s="45"/>
      <c r="BN72" s="45"/>
      <c r="BO72" s="45"/>
      <c r="BP72" s="45"/>
      <c r="BQ72" s="45"/>
      <c r="BR72" s="45"/>
      <c r="BS72" s="45"/>
      <c r="BT72" s="45"/>
      <c r="BU72" s="45"/>
      <c r="BV72" s="45"/>
      <c r="BW72" s="45"/>
      <c r="BX72" s="45"/>
      <c r="BY72" s="45"/>
      <c r="BZ72" s="45"/>
      <c r="CA72" s="45"/>
      <c r="CB72" s="45"/>
      <c r="CC72" s="45"/>
      <c r="CD72" s="45"/>
      <c r="CE72" s="45"/>
      <c r="CF72" s="45"/>
      <c r="CG72" s="45"/>
      <c r="CH72" s="45"/>
      <c r="CI72" s="45"/>
      <c r="CJ72" s="45"/>
      <c r="CK72" s="45"/>
      <c r="CL72" s="45"/>
      <c r="CM72" s="45"/>
      <c r="CN72" s="45"/>
      <c r="CO72" s="45"/>
      <c r="CP72" s="45"/>
      <c r="CQ72" s="45"/>
      <c r="CR72" s="45"/>
      <c r="CS72" s="45"/>
      <c r="CT72" s="45"/>
      <c r="CU72" s="45"/>
      <c r="CV72" s="45"/>
      <c r="CW72" s="45"/>
      <c r="CX72" s="45"/>
      <c r="CY72" s="45"/>
      <c r="CZ72" s="45"/>
      <c r="DA72" s="45"/>
      <c r="DB72" s="45"/>
      <c r="DC72" s="45"/>
      <c r="DD72" s="45"/>
      <c r="DE72" s="45"/>
      <c r="DF72" s="45"/>
      <c r="DG72" s="45"/>
      <c r="DH72" s="45"/>
      <c r="DI72" s="45"/>
      <c r="DJ72" s="45"/>
      <c r="DK72" s="45"/>
      <c r="DL72" s="45"/>
      <c r="DM72" s="45"/>
      <c r="DN72" s="45"/>
      <c r="DO72" s="45"/>
      <c r="DP72" s="45"/>
      <c r="DQ72" s="45"/>
      <c r="DR72" s="45"/>
      <c r="DS72" s="45"/>
      <c r="DT72" s="45"/>
      <c r="DU72" s="45"/>
      <c r="DV72" s="45"/>
      <c r="DW72" s="45"/>
      <c r="DX72" s="45"/>
      <c r="DY72" s="45"/>
      <c r="DZ72" s="45"/>
      <c r="EA72" s="45"/>
      <c r="EB72" s="45"/>
      <c r="EC72" s="45"/>
      <c r="ED72" s="45"/>
      <c r="EE72" s="45"/>
      <c r="EF72" s="45"/>
      <c r="EG72" s="45"/>
      <c r="EH72" s="45"/>
      <c r="EI72" s="45"/>
      <c r="EJ72" s="45"/>
      <c r="EK72" s="45"/>
      <c r="EL72" s="45"/>
      <c r="EM72" s="45"/>
      <c r="EN72" s="45"/>
      <c r="EO72" s="45"/>
      <c r="EP72" s="45"/>
      <c r="EQ72" s="45"/>
      <c r="ER72" s="45"/>
      <c r="ES72" s="45"/>
      <c r="ET72" s="45"/>
      <c r="EU72" s="45"/>
      <c r="EV72" s="45"/>
      <c r="EW72" s="45"/>
      <c r="EX72" s="45"/>
      <c r="EY72" s="45"/>
      <c r="EZ72" s="45"/>
      <c r="FA72" s="45"/>
      <c r="FB72" s="45"/>
      <c r="FC72" s="45"/>
      <c r="FD72" s="45"/>
      <c r="FE72" s="45"/>
      <c r="FF72" s="45"/>
      <c r="FG72" s="45"/>
      <c r="FH72" s="45"/>
      <c r="FI72" s="45"/>
      <c r="FJ72" s="45"/>
      <c r="FK72" s="22"/>
      <c r="FL72" s="22"/>
    </row>
    <row r="73" spans="1:179" ht="51">
      <c r="A73" s="47" t="s">
        <v>347</v>
      </c>
      <c r="B73" s="63" t="s">
        <v>348</v>
      </c>
      <c r="C73" s="49"/>
      <c r="D73" s="53"/>
      <c r="E73" s="53"/>
      <c r="F73" s="82">
        <v>4440</v>
      </c>
      <c r="G73" s="82"/>
      <c r="H73" s="45"/>
      <c r="I73" s="46"/>
      <c r="J73" s="46"/>
      <c r="K73" s="22"/>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45"/>
      <c r="BN73" s="45"/>
      <c r="BO73" s="45"/>
      <c r="BP73" s="45"/>
      <c r="BQ73" s="45"/>
      <c r="BR73" s="45"/>
      <c r="BS73" s="45"/>
      <c r="BT73" s="45"/>
      <c r="BU73" s="45"/>
      <c r="BV73" s="45"/>
      <c r="BW73" s="45"/>
      <c r="BX73" s="45"/>
      <c r="BY73" s="45"/>
      <c r="BZ73" s="45"/>
      <c r="CA73" s="45"/>
      <c r="CB73" s="45"/>
      <c r="CC73" s="45"/>
      <c r="CD73" s="45"/>
      <c r="CE73" s="45"/>
      <c r="CF73" s="45"/>
      <c r="CG73" s="45"/>
      <c r="CH73" s="45"/>
      <c r="CI73" s="45"/>
      <c r="CJ73" s="45"/>
      <c r="CK73" s="45"/>
      <c r="CL73" s="45"/>
      <c r="CM73" s="45"/>
      <c r="CN73" s="45"/>
      <c r="CO73" s="45"/>
      <c r="CP73" s="45"/>
      <c r="CQ73" s="45"/>
      <c r="CR73" s="45"/>
      <c r="CS73" s="45"/>
      <c r="CT73" s="45"/>
      <c r="CU73" s="45"/>
      <c r="CV73" s="45"/>
      <c r="CW73" s="45"/>
      <c r="CX73" s="45"/>
      <c r="CY73" s="45"/>
      <c r="CZ73" s="45"/>
      <c r="DA73" s="45"/>
      <c r="DB73" s="45"/>
      <c r="DC73" s="45"/>
      <c r="DD73" s="45"/>
      <c r="DE73" s="45"/>
      <c r="DF73" s="45"/>
      <c r="DG73" s="45"/>
      <c r="DH73" s="45"/>
      <c r="DI73" s="45"/>
      <c r="DJ73" s="45"/>
      <c r="DK73" s="45"/>
      <c r="DL73" s="45"/>
      <c r="DM73" s="45"/>
      <c r="DN73" s="45"/>
      <c r="DO73" s="45"/>
      <c r="DP73" s="45"/>
      <c r="DQ73" s="45"/>
      <c r="DR73" s="45"/>
      <c r="DS73" s="45"/>
      <c r="DT73" s="45"/>
      <c r="DU73" s="45"/>
      <c r="DV73" s="45"/>
      <c r="DW73" s="45"/>
      <c r="DX73" s="45"/>
      <c r="DY73" s="45"/>
      <c r="DZ73" s="45"/>
      <c r="EA73" s="45"/>
      <c r="EB73" s="45"/>
      <c r="EC73" s="45"/>
      <c r="ED73" s="45"/>
      <c r="EE73" s="45"/>
      <c r="EF73" s="45"/>
      <c r="EG73" s="45"/>
      <c r="EH73" s="45"/>
      <c r="EI73" s="45"/>
      <c r="EJ73" s="45"/>
      <c r="EK73" s="45"/>
      <c r="EL73" s="45"/>
      <c r="EM73" s="45"/>
      <c r="EN73" s="45"/>
      <c r="EO73" s="45"/>
      <c r="EP73" s="45"/>
      <c r="EQ73" s="45"/>
      <c r="ER73" s="45"/>
      <c r="ES73" s="45"/>
      <c r="ET73" s="45"/>
      <c r="EU73" s="45"/>
      <c r="EV73" s="45"/>
      <c r="EW73" s="45"/>
      <c r="EX73" s="45"/>
      <c r="EY73" s="45"/>
      <c r="EZ73" s="45"/>
      <c r="FA73" s="45"/>
      <c r="FB73" s="45"/>
      <c r="FC73" s="45"/>
      <c r="FD73" s="45"/>
      <c r="FE73" s="45"/>
      <c r="FF73" s="45"/>
      <c r="FG73" s="45"/>
      <c r="FH73" s="45"/>
      <c r="FI73" s="45"/>
      <c r="FJ73" s="45"/>
      <c r="FK73" s="22"/>
      <c r="FL73" s="22"/>
    </row>
    <row r="74" spans="1:179" ht="25.5">
      <c r="A74" s="47" t="s">
        <v>349</v>
      </c>
      <c r="B74" s="63" t="s">
        <v>350</v>
      </c>
      <c r="C74" s="49"/>
      <c r="D74" s="53">
        <v>791440</v>
      </c>
      <c r="E74" s="53"/>
      <c r="F74" s="82"/>
      <c r="G74" s="82"/>
      <c r="H74" s="45"/>
      <c r="I74" s="46"/>
      <c r="J74" s="46"/>
      <c r="K74" s="22"/>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45"/>
      <c r="BQ74" s="45"/>
      <c r="BR74" s="45"/>
      <c r="BS74" s="45"/>
      <c r="BT74" s="45"/>
      <c r="BU74" s="45"/>
      <c r="BV74" s="45"/>
      <c r="BW74" s="45"/>
      <c r="BX74" s="45"/>
      <c r="BY74" s="45"/>
      <c r="BZ74" s="45"/>
      <c r="CA74" s="45"/>
      <c r="CB74" s="45"/>
      <c r="CC74" s="45"/>
      <c r="CD74" s="45"/>
      <c r="CE74" s="45"/>
      <c r="CF74" s="45"/>
      <c r="CG74" s="45"/>
      <c r="CH74" s="45"/>
      <c r="CI74" s="45"/>
      <c r="CJ74" s="45"/>
      <c r="CK74" s="45"/>
      <c r="CL74" s="45"/>
      <c r="CM74" s="45"/>
      <c r="CN74" s="45"/>
      <c r="CO74" s="45"/>
      <c r="CP74" s="45"/>
      <c r="CQ74" s="45"/>
      <c r="CR74" s="45"/>
      <c r="CS74" s="45"/>
      <c r="CT74" s="45"/>
      <c r="CU74" s="45"/>
      <c r="CV74" s="45"/>
      <c r="CW74" s="45"/>
      <c r="CX74" s="45"/>
      <c r="CY74" s="45"/>
      <c r="CZ74" s="45"/>
      <c r="DA74" s="45"/>
      <c r="DB74" s="45"/>
      <c r="DC74" s="45"/>
      <c r="DD74" s="45"/>
      <c r="DE74" s="45"/>
      <c r="DF74" s="45"/>
      <c r="DG74" s="45"/>
      <c r="DH74" s="45"/>
      <c r="DI74" s="45"/>
      <c r="DJ74" s="45"/>
      <c r="DK74" s="45"/>
      <c r="DL74" s="45"/>
      <c r="DM74" s="45"/>
      <c r="DN74" s="45"/>
      <c r="DO74" s="45"/>
      <c r="DP74" s="45"/>
      <c r="DQ74" s="45"/>
      <c r="DR74" s="45"/>
      <c r="DS74" s="45"/>
      <c r="DT74" s="45"/>
      <c r="DU74" s="45"/>
      <c r="DV74" s="45"/>
      <c r="DW74" s="45"/>
      <c r="DX74" s="45"/>
      <c r="DY74" s="45"/>
      <c r="DZ74" s="45"/>
      <c r="EA74" s="45"/>
      <c r="EB74" s="45"/>
      <c r="EC74" s="45"/>
      <c r="ED74" s="45"/>
      <c r="EE74" s="45"/>
      <c r="EF74" s="45"/>
      <c r="EG74" s="45"/>
      <c r="EH74" s="45"/>
      <c r="EI74" s="45"/>
      <c r="EJ74" s="45"/>
      <c r="EK74" s="45"/>
      <c r="EL74" s="45"/>
      <c r="EM74" s="45"/>
      <c r="EN74" s="45"/>
      <c r="EO74" s="45"/>
      <c r="EP74" s="45"/>
      <c r="EQ74" s="45"/>
      <c r="ER74" s="45"/>
      <c r="ES74" s="45"/>
      <c r="ET74" s="45"/>
      <c r="EU74" s="45"/>
      <c r="EV74" s="45"/>
      <c r="EW74" s="45"/>
      <c r="EX74" s="45"/>
      <c r="EY74" s="45"/>
      <c r="EZ74" s="45"/>
      <c r="FA74" s="45"/>
      <c r="FB74" s="45"/>
      <c r="FC74" s="45"/>
      <c r="FD74" s="45"/>
      <c r="FE74" s="45"/>
      <c r="FF74" s="45"/>
      <c r="FG74" s="45"/>
      <c r="FH74" s="45"/>
      <c r="FI74" s="45"/>
      <c r="FJ74" s="45"/>
      <c r="FK74" s="22"/>
      <c r="FL74" s="22"/>
    </row>
    <row r="75" spans="1:179" ht="25.5">
      <c r="A75" s="47" t="s">
        <v>351</v>
      </c>
      <c r="B75" s="63" t="s">
        <v>352</v>
      </c>
      <c r="C75" s="49"/>
      <c r="D75" s="53"/>
      <c r="E75" s="53"/>
      <c r="F75" s="82"/>
      <c r="G75" s="82"/>
      <c r="H75" s="45"/>
      <c r="I75" s="46"/>
      <c r="J75" s="46"/>
      <c r="K75" s="22"/>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c r="BM75" s="45"/>
      <c r="BN75" s="45"/>
      <c r="BO75" s="45"/>
      <c r="BP75" s="45"/>
      <c r="BQ75" s="45"/>
      <c r="BR75" s="45"/>
      <c r="BS75" s="45"/>
      <c r="BT75" s="45"/>
      <c r="BU75" s="45"/>
      <c r="BV75" s="45"/>
      <c r="BW75" s="45"/>
      <c r="BX75" s="45"/>
      <c r="BY75" s="45"/>
      <c r="BZ75" s="45"/>
      <c r="CA75" s="45"/>
      <c r="CB75" s="45"/>
      <c r="CC75" s="45"/>
      <c r="CD75" s="45"/>
      <c r="CE75" s="45"/>
      <c r="CF75" s="45"/>
      <c r="CG75" s="45"/>
      <c r="CH75" s="45"/>
      <c r="CI75" s="45"/>
      <c r="CJ75" s="45"/>
      <c r="CK75" s="45"/>
      <c r="CL75" s="45"/>
      <c r="CM75" s="45"/>
      <c r="CN75" s="45"/>
      <c r="CO75" s="45"/>
      <c r="CP75" s="45"/>
      <c r="CQ75" s="45"/>
      <c r="CR75" s="45"/>
      <c r="CS75" s="45"/>
      <c r="CT75" s="45"/>
      <c r="CU75" s="45"/>
      <c r="CV75" s="45"/>
      <c r="CW75" s="45"/>
      <c r="CX75" s="45"/>
      <c r="CY75" s="45"/>
      <c r="CZ75" s="45"/>
      <c r="DA75" s="45"/>
      <c r="DB75" s="45"/>
      <c r="DC75" s="45"/>
      <c r="DD75" s="45"/>
      <c r="DE75" s="45"/>
      <c r="DF75" s="45"/>
      <c r="DG75" s="45"/>
      <c r="DH75" s="45"/>
      <c r="DI75" s="45"/>
      <c r="DJ75" s="45"/>
      <c r="DK75" s="45"/>
      <c r="DL75" s="45"/>
      <c r="DM75" s="45"/>
      <c r="DN75" s="45"/>
      <c r="DO75" s="45"/>
      <c r="DP75" s="45"/>
      <c r="DQ75" s="45"/>
      <c r="DR75" s="45"/>
      <c r="DS75" s="45"/>
      <c r="DT75" s="45"/>
      <c r="DU75" s="45"/>
      <c r="DV75" s="45"/>
      <c r="DW75" s="45"/>
      <c r="DX75" s="45"/>
      <c r="DY75" s="45"/>
      <c r="DZ75" s="45"/>
      <c r="EA75" s="45"/>
      <c r="EB75" s="45"/>
      <c r="EC75" s="45"/>
      <c r="ED75" s="45"/>
      <c r="EE75" s="45"/>
      <c r="EF75" s="45"/>
      <c r="EG75" s="45"/>
      <c r="EH75" s="45"/>
      <c r="EI75" s="45"/>
      <c r="EJ75" s="45"/>
      <c r="EK75" s="45"/>
      <c r="EL75" s="45"/>
      <c r="EM75" s="45"/>
      <c r="EN75" s="45"/>
      <c r="EO75" s="45"/>
      <c r="EP75" s="45"/>
      <c r="EQ75" s="45"/>
      <c r="ER75" s="45"/>
      <c r="ES75" s="45"/>
      <c r="ET75" s="45"/>
      <c r="EU75" s="45"/>
      <c r="EV75" s="45"/>
      <c r="EW75" s="45"/>
      <c r="EX75" s="45"/>
      <c r="EY75" s="45"/>
      <c r="EZ75" s="45"/>
      <c r="FA75" s="45"/>
      <c r="FB75" s="45"/>
      <c r="FC75" s="45"/>
      <c r="FD75" s="45"/>
      <c r="FE75" s="45"/>
      <c r="FF75" s="45"/>
      <c r="FG75" s="45"/>
      <c r="FH75" s="45"/>
      <c r="FI75" s="45"/>
      <c r="FJ75" s="45"/>
      <c r="FK75" s="22"/>
      <c r="FL75" s="22"/>
    </row>
    <row r="76" spans="1:179" s="156" customFormat="1" ht="51">
      <c r="A76" s="79" t="s">
        <v>378</v>
      </c>
      <c r="B76" s="151" t="s">
        <v>379</v>
      </c>
      <c r="C76" s="81"/>
      <c r="D76" s="84">
        <v>1918000</v>
      </c>
      <c r="E76" s="84"/>
      <c r="F76" s="85"/>
      <c r="G76" s="85"/>
      <c r="H76" s="152"/>
      <c r="I76" s="153"/>
      <c r="J76" s="153"/>
      <c r="K76" s="154"/>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2"/>
      <c r="AJ76" s="152"/>
      <c r="AK76" s="152"/>
      <c r="AL76" s="152"/>
      <c r="AM76" s="152"/>
      <c r="AN76" s="152"/>
      <c r="AO76" s="152"/>
      <c r="AP76" s="152"/>
      <c r="AQ76" s="152"/>
      <c r="AR76" s="152"/>
      <c r="AS76" s="152"/>
      <c r="AT76" s="152"/>
      <c r="AU76" s="152"/>
      <c r="AV76" s="152"/>
      <c r="AW76" s="152"/>
      <c r="AX76" s="152"/>
      <c r="AY76" s="152"/>
      <c r="AZ76" s="152"/>
      <c r="BA76" s="152"/>
      <c r="BB76" s="152"/>
      <c r="BC76" s="152"/>
      <c r="BD76" s="152"/>
      <c r="BE76" s="152"/>
      <c r="BF76" s="152"/>
      <c r="BG76" s="152"/>
      <c r="BH76" s="152"/>
      <c r="BI76" s="152"/>
      <c r="BJ76" s="152"/>
      <c r="BK76" s="152"/>
      <c r="BL76" s="152"/>
      <c r="BM76" s="152"/>
      <c r="BN76" s="152"/>
      <c r="BO76" s="152"/>
      <c r="BP76" s="152"/>
      <c r="BQ76" s="152"/>
      <c r="BR76" s="152"/>
      <c r="BS76" s="152"/>
      <c r="BT76" s="152"/>
      <c r="BU76" s="152"/>
      <c r="BV76" s="152"/>
      <c r="BW76" s="152"/>
      <c r="BX76" s="152"/>
      <c r="BY76" s="152"/>
      <c r="BZ76" s="152"/>
      <c r="CA76" s="152"/>
      <c r="CB76" s="152"/>
      <c r="CC76" s="152"/>
      <c r="CD76" s="152"/>
      <c r="CE76" s="152"/>
      <c r="CF76" s="152"/>
      <c r="CG76" s="152"/>
      <c r="CH76" s="152"/>
      <c r="CI76" s="152"/>
      <c r="CJ76" s="152"/>
      <c r="CK76" s="152"/>
      <c r="CL76" s="152"/>
      <c r="CM76" s="152"/>
      <c r="CN76" s="152"/>
      <c r="CO76" s="152"/>
      <c r="CP76" s="152"/>
      <c r="CQ76" s="152"/>
      <c r="CR76" s="152"/>
      <c r="CS76" s="152"/>
      <c r="CT76" s="152"/>
      <c r="CU76" s="152"/>
      <c r="CV76" s="152"/>
      <c r="CW76" s="152"/>
      <c r="CX76" s="152"/>
      <c r="CY76" s="152"/>
      <c r="CZ76" s="152"/>
      <c r="DA76" s="152"/>
      <c r="DB76" s="152"/>
      <c r="DC76" s="152"/>
      <c r="DD76" s="152"/>
      <c r="DE76" s="152"/>
      <c r="DF76" s="152"/>
      <c r="DG76" s="152"/>
      <c r="DH76" s="152"/>
      <c r="DI76" s="152"/>
      <c r="DJ76" s="152"/>
      <c r="DK76" s="152"/>
      <c r="DL76" s="152"/>
      <c r="DM76" s="152"/>
      <c r="DN76" s="152"/>
      <c r="DO76" s="152"/>
      <c r="DP76" s="152"/>
      <c r="DQ76" s="152"/>
      <c r="DR76" s="152"/>
      <c r="DS76" s="152"/>
      <c r="DT76" s="152"/>
      <c r="DU76" s="152"/>
      <c r="DV76" s="152"/>
      <c r="DW76" s="152"/>
      <c r="DX76" s="152"/>
      <c r="DY76" s="152"/>
      <c r="DZ76" s="152"/>
      <c r="EA76" s="152"/>
      <c r="EB76" s="152"/>
      <c r="EC76" s="152"/>
      <c r="ED76" s="152"/>
      <c r="EE76" s="152"/>
      <c r="EF76" s="152"/>
      <c r="EG76" s="152"/>
      <c r="EH76" s="152"/>
      <c r="EI76" s="152"/>
      <c r="EJ76" s="152"/>
      <c r="EK76" s="152"/>
      <c r="EL76" s="152"/>
      <c r="EM76" s="152"/>
      <c r="EN76" s="152"/>
      <c r="EO76" s="152"/>
      <c r="EP76" s="152"/>
      <c r="EQ76" s="152"/>
      <c r="ER76" s="152"/>
      <c r="ES76" s="152"/>
      <c r="ET76" s="152"/>
      <c r="EU76" s="152"/>
      <c r="EV76" s="152"/>
      <c r="EW76" s="152"/>
      <c r="EX76" s="152"/>
      <c r="EY76" s="152"/>
      <c r="EZ76" s="152"/>
      <c r="FA76" s="152"/>
      <c r="FB76" s="152"/>
      <c r="FC76" s="152"/>
      <c r="FD76" s="152"/>
      <c r="FE76" s="152"/>
      <c r="FF76" s="152"/>
      <c r="FG76" s="152"/>
      <c r="FH76" s="152"/>
      <c r="FI76" s="152"/>
      <c r="FJ76" s="152"/>
      <c r="FK76" s="154"/>
      <c r="FL76" s="154"/>
      <c r="FM76" s="155"/>
      <c r="FN76" s="155"/>
      <c r="FO76" s="155"/>
      <c r="FP76" s="155"/>
      <c r="FQ76" s="155"/>
      <c r="FR76" s="155"/>
      <c r="FS76" s="155"/>
      <c r="FT76" s="155"/>
      <c r="FU76" s="155"/>
      <c r="FV76" s="155"/>
      <c r="FW76" s="155"/>
    </row>
    <row r="77" spans="1:179">
      <c r="A77" s="42" t="s">
        <v>353</v>
      </c>
      <c r="B77" s="43" t="s">
        <v>354</v>
      </c>
      <c r="C77" s="44">
        <f>+C78+C79+C80+C81+C82+C83+C84+C85</f>
        <v>0</v>
      </c>
      <c r="D77" s="53">
        <f>+D78+D79+D80+D81+D82+D83+D84+D85</f>
        <v>1122000</v>
      </c>
      <c r="E77" s="53">
        <f>+E78+E79+E80+E81+E82+E83+E84+E85</f>
        <v>0</v>
      </c>
      <c r="F77" s="53">
        <f>+F78+F79+F80+F81+F82+F83+F84+F85</f>
        <v>414746</v>
      </c>
      <c r="G77" s="53">
        <f>+G78+G79+G80+G81+G82+G83+G84+G85</f>
        <v>32537</v>
      </c>
      <c r="H77" s="57"/>
      <c r="I77" s="46"/>
      <c r="J77" s="46"/>
      <c r="K77" s="22"/>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45"/>
      <c r="BM77" s="45"/>
      <c r="BN77" s="45"/>
      <c r="BO77" s="45"/>
      <c r="BP77" s="45"/>
      <c r="BQ77" s="45"/>
      <c r="BR77" s="45"/>
      <c r="BS77" s="45"/>
      <c r="BT77" s="45"/>
      <c r="BU77" s="45"/>
      <c r="BV77" s="45"/>
      <c r="BW77" s="45"/>
      <c r="BX77" s="45"/>
      <c r="BY77" s="45"/>
      <c r="BZ77" s="45"/>
      <c r="CA77" s="45"/>
      <c r="CB77" s="45"/>
      <c r="CC77" s="45"/>
      <c r="CD77" s="45"/>
      <c r="CE77" s="45"/>
      <c r="CF77" s="45"/>
      <c r="CG77" s="45"/>
      <c r="CH77" s="45"/>
      <c r="CI77" s="45"/>
      <c r="CJ77" s="45"/>
      <c r="CK77" s="45"/>
      <c r="CL77" s="45"/>
      <c r="CM77" s="45"/>
      <c r="CN77" s="45"/>
      <c r="CO77" s="45"/>
      <c r="CP77" s="45"/>
      <c r="CQ77" s="45"/>
      <c r="CR77" s="45"/>
      <c r="CS77" s="45"/>
      <c r="CT77" s="45"/>
      <c r="CU77" s="45"/>
      <c r="CV77" s="45"/>
      <c r="CW77" s="45"/>
      <c r="CX77" s="45"/>
      <c r="CY77" s="45"/>
      <c r="CZ77" s="45"/>
      <c r="DA77" s="45"/>
      <c r="DB77" s="45"/>
      <c r="DC77" s="45"/>
      <c r="DD77" s="45"/>
      <c r="DE77" s="45"/>
      <c r="DF77" s="45"/>
      <c r="DG77" s="45"/>
      <c r="DH77" s="45"/>
      <c r="DI77" s="45"/>
      <c r="DJ77" s="45"/>
      <c r="DK77" s="45"/>
      <c r="DL77" s="45"/>
      <c r="DM77" s="45"/>
      <c r="DN77" s="45"/>
      <c r="DO77" s="45"/>
      <c r="DP77" s="45"/>
      <c r="DQ77" s="45"/>
      <c r="DR77" s="45"/>
      <c r="DS77" s="45"/>
      <c r="DT77" s="45"/>
      <c r="DU77" s="45"/>
      <c r="DV77" s="45"/>
      <c r="DW77" s="45"/>
      <c r="DX77" s="45"/>
      <c r="DY77" s="45"/>
      <c r="DZ77" s="45"/>
      <c r="EA77" s="45"/>
      <c r="EB77" s="45"/>
      <c r="EC77" s="45"/>
      <c r="ED77" s="45"/>
      <c r="EE77" s="45"/>
      <c r="EF77" s="45"/>
      <c r="EG77" s="45"/>
      <c r="EH77" s="45"/>
      <c r="EI77" s="45"/>
      <c r="EJ77" s="45"/>
      <c r="EK77" s="45"/>
      <c r="EL77" s="45"/>
      <c r="EM77" s="45"/>
      <c r="EN77" s="45"/>
      <c r="EO77" s="45"/>
      <c r="EP77" s="45"/>
      <c r="EQ77" s="45"/>
      <c r="ER77" s="45"/>
      <c r="ES77" s="45"/>
      <c r="ET77" s="45"/>
      <c r="EU77" s="45"/>
      <c r="EV77" s="45"/>
      <c r="EW77" s="45"/>
      <c r="EX77" s="45"/>
      <c r="EY77" s="45"/>
      <c r="EZ77" s="45"/>
      <c r="FA77" s="45"/>
      <c r="FB77" s="45"/>
      <c r="FC77" s="45"/>
      <c r="FD77" s="45"/>
      <c r="FE77" s="45"/>
      <c r="FF77" s="45"/>
      <c r="FG77" s="45"/>
      <c r="FH77" s="45"/>
      <c r="FI77" s="45"/>
      <c r="FJ77" s="45"/>
      <c r="FK77" s="22"/>
      <c r="FL77" s="22"/>
    </row>
    <row r="78" spans="1:179" ht="25.5">
      <c r="A78" s="64" t="s">
        <v>355</v>
      </c>
      <c r="B78" s="48" t="s">
        <v>356</v>
      </c>
      <c r="C78" s="49"/>
      <c r="D78" s="53"/>
      <c r="E78" s="53"/>
      <c r="F78" s="82"/>
      <c r="G78" s="82"/>
      <c r="H78" s="45"/>
      <c r="I78" s="46"/>
      <c r="J78" s="46"/>
      <c r="K78" s="22"/>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5"/>
      <c r="BF78" s="45"/>
      <c r="BG78" s="45"/>
      <c r="BH78" s="45"/>
      <c r="BI78" s="45"/>
      <c r="BJ78" s="45"/>
      <c r="BK78" s="45"/>
      <c r="BL78" s="45"/>
      <c r="BM78" s="45"/>
      <c r="BN78" s="45"/>
      <c r="BO78" s="45"/>
      <c r="BP78" s="45"/>
      <c r="BQ78" s="45"/>
      <c r="BR78" s="45"/>
      <c r="BS78" s="45"/>
      <c r="BT78" s="45"/>
      <c r="BU78" s="45"/>
      <c r="BV78" s="45"/>
      <c r="BW78" s="45"/>
      <c r="BX78" s="45"/>
      <c r="BY78" s="45"/>
      <c r="BZ78" s="45"/>
      <c r="CA78" s="45"/>
      <c r="CB78" s="45"/>
      <c r="CC78" s="45"/>
      <c r="CD78" s="45"/>
      <c r="CE78" s="45"/>
      <c r="CF78" s="45"/>
      <c r="CG78" s="45"/>
      <c r="CH78" s="45"/>
      <c r="CI78" s="45"/>
      <c r="CJ78" s="45"/>
      <c r="CK78" s="45"/>
      <c r="CL78" s="45"/>
      <c r="CM78" s="45"/>
      <c r="CN78" s="45"/>
      <c r="CO78" s="45"/>
      <c r="CP78" s="45"/>
      <c r="CQ78" s="45"/>
      <c r="CR78" s="45"/>
      <c r="CS78" s="45"/>
      <c r="CT78" s="45"/>
      <c r="CU78" s="45"/>
      <c r="CV78" s="45"/>
      <c r="CW78" s="45"/>
      <c r="CX78" s="45"/>
      <c r="CY78" s="45"/>
      <c r="CZ78" s="45"/>
      <c r="DA78" s="45"/>
      <c r="DB78" s="45"/>
      <c r="DC78" s="45"/>
      <c r="DD78" s="45"/>
      <c r="DE78" s="45"/>
      <c r="DF78" s="45"/>
      <c r="DG78" s="45"/>
      <c r="DH78" s="45"/>
      <c r="DI78" s="45"/>
      <c r="DJ78" s="45"/>
      <c r="DK78" s="45"/>
      <c r="DL78" s="45"/>
      <c r="DM78" s="45"/>
      <c r="DN78" s="45"/>
      <c r="DO78" s="45"/>
      <c r="DP78" s="45"/>
      <c r="DQ78" s="45"/>
      <c r="DR78" s="45"/>
      <c r="DS78" s="45"/>
      <c r="DT78" s="45"/>
      <c r="DU78" s="45"/>
      <c r="DV78" s="45"/>
      <c r="DW78" s="45"/>
      <c r="DX78" s="45"/>
      <c r="DY78" s="45"/>
      <c r="DZ78" s="45"/>
      <c r="EA78" s="45"/>
      <c r="EB78" s="45"/>
      <c r="EC78" s="45"/>
      <c r="ED78" s="45"/>
      <c r="EE78" s="45"/>
      <c r="EF78" s="45"/>
      <c r="EG78" s="45"/>
      <c r="EH78" s="45"/>
      <c r="EI78" s="45"/>
      <c r="EJ78" s="45"/>
      <c r="EK78" s="45"/>
      <c r="EL78" s="45"/>
      <c r="EM78" s="45"/>
      <c r="EN78" s="45"/>
      <c r="EO78" s="45"/>
      <c r="EP78" s="45"/>
      <c r="EQ78" s="45"/>
      <c r="ER78" s="45"/>
      <c r="ES78" s="45"/>
      <c r="ET78" s="45"/>
      <c r="EU78" s="45"/>
      <c r="EV78" s="45"/>
      <c r="EW78" s="45"/>
      <c r="EX78" s="45"/>
      <c r="EY78" s="45"/>
      <c r="EZ78" s="45"/>
      <c r="FA78" s="45"/>
      <c r="FB78" s="45"/>
      <c r="FC78" s="45"/>
      <c r="FD78" s="45"/>
      <c r="FE78" s="45"/>
      <c r="FF78" s="45"/>
      <c r="FG78" s="45"/>
      <c r="FH78" s="45"/>
      <c r="FI78" s="45"/>
      <c r="FJ78" s="45"/>
      <c r="FK78" s="22"/>
      <c r="FL78" s="22"/>
    </row>
    <row r="79" spans="1:179" ht="25.5">
      <c r="A79" s="64" t="s">
        <v>357</v>
      </c>
      <c r="B79" s="65" t="s">
        <v>338</v>
      </c>
      <c r="C79" s="49"/>
      <c r="D79" s="53"/>
      <c r="E79" s="53"/>
      <c r="F79" s="82"/>
      <c r="G79" s="82"/>
      <c r="H79" s="45"/>
      <c r="I79" s="46"/>
      <c r="J79" s="46"/>
      <c r="K79" s="22"/>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P79" s="45"/>
      <c r="CQ79" s="45"/>
      <c r="CR79" s="45"/>
      <c r="CS79" s="45"/>
      <c r="CT79" s="45"/>
      <c r="CU79" s="45"/>
      <c r="CV79" s="45"/>
      <c r="CW79" s="45"/>
      <c r="CX79" s="45"/>
      <c r="CY79" s="45"/>
      <c r="CZ79" s="45"/>
      <c r="DA79" s="45"/>
      <c r="DB79" s="45"/>
      <c r="DC79" s="45"/>
      <c r="DD79" s="45"/>
      <c r="DE79" s="45"/>
      <c r="DF79" s="45"/>
      <c r="DG79" s="45"/>
      <c r="DH79" s="45"/>
      <c r="DI79" s="45"/>
      <c r="DJ79" s="45"/>
      <c r="DK79" s="45"/>
      <c r="DL79" s="45"/>
      <c r="DM79" s="45"/>
      <c r="DN79" s="45"/>
      <c r="DO79" s="45"/>
      <c r="DP79" s="45"/>
      <c r="DQ79" s="45"/>
      <c r="DR79" s="45"/>
      <c r="DS79" s="45"/>
      <c r="DT79" s="45"/>
      <c r="DU79" s="45"/>
      <c r="DV79" s="45"/>
      <c r="DW79" s="45"/>
      <c r="DX79" s="45"/>
      <c r="DY79" s="45"/>
      <c r="DZ79" s="45"/>
      <c r="EA79" s="45"/>
      <c r="EB79" s="45"/>
      <c r="EC79" s="45"/>
      <c r="ED79" s="45"/>
      <c r="EE79" s="45"/>
      <c r="EF79" s="45"/>
      <c r="EG79" s="45"/>
      <c r="EH79" s="45"/>
      <c r="EI79" s="45"/>
      <c r="EJ79" s="45"/>
      <c r="EK79" s="45"/>
      <c r="EL79" s="45"/>
      <c r="EM79" s="45"/>
      <c r="EN79" s="45"/>
      <c r="EO79" s="45"/>
      <c r="EP79" s="45"/>
      <c r="EQ79" s="45"/>
      <c r="ER79" s="45"/>
      <c r="ES79" s="45"/>
      <c r="ET79" s="45"/>
      <c r="EU79" s="45"/>
      <c r="EV79" s="45"/>
      <c r="EW79" s="45"/>
      <c r="EX79" s="45"/>
      <c r="EY79" s="45"/>
      <c r="EZ79" s="45"/>
      <c r="FA79" s="45"/>
      <c r="FB79" s="45"/>
      <c r="FC79" s="45"/>
      <c r="FD79" s="45"/>
      <c r="FE79" s="45"/>
      <c r="FF79" s="45"/>
      <c r="FG79" s="45"/>
      <c r="FH79" s="45"/>
      <c r="FI79" s="45"/>
      <c r="FJ79" s="45"/>
      <c r="FK79" s="22"/>
      <c r="FL79" s="22"/>
    </row>
    <row r="80" spans="1:179" ht="38.25">
      <c r="A80" s="47" t="s">
        <v>358</v>
      </c>
      <c r="B80" s="48" t="s">
        <v>359</v>
      </c>
      <c r="C80" s="49"/>
      <c r="D80" s="53"/>
      <c r="E80" s="53"/>
      <c r="F80" s="82">
        <f>-21-54</f>
        <v>-75</v>
      </c>
      <c r="G80" s="82">
        <v>-54</v>
      </c>
      <c r="H80" s="45"/>
      <c r="I80" s="46"/>
      <c r="J80" s="46"/>
      <c r="K80" s="22"/>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c r="CJ80" s="45"/>
      <c r="CK80" s="45"/>
      <c r="CL80" s="45"/>
      <c r="CM80" s="45"/>
      <c r="CN80" s="45"/>
      <c r="CO80" s="45"/>
      <c r="CP80" s="45"/>
      <c r="CQ80" s="45"/>
      <c r="CR80" s="45"/>
      <c r="CS80" s="45"/>
      <c r="CT80" s="45"/>
      <c r="CU80" s="45"/>
      <c r="CV80" s="45"/>
      <c r="CW80" s="45"/>
      <c r="CX80" s="45"/>
      <c r="CY80" s="45"/>
      <c r="CZ80" s="45"/>
      <c r="DA80" s="45"/>
      <c r="DB80" s="45"/>
      <c r="DC80" s="45"/>
      <c r="DD80" s="45"/>
      <c r="DE80" s="45"/>
      <c r="DF80" s="45"/>
      <c r="DG80" s="45"/>
      <c r="DH80" s="45"/>
      <c r="DI80" s="45"/>
      <c r="DJ80" s="45"/>
      <c r="DK80" s="45"/>
      <c r="DL80" s="45"/>
      <c r="DM80" s="45"/>
      <c r="DN80" s="45"/>
      <c r="DO80" s="45"/>
      <c r="DP80" s="45"/>
      <c r="DQ80" s="45"/>
      <c r="DR80" s="45"/>
      <c r="DS80" s="45"/>
      <c r="DT80" s="45"/>
      <c r="DU80" s="45"/>
      <c r="DV80" s="45"/>
      <c r="DW80" s="45"/>
      <c r="DX80" s="45"/>
      <c r="DY80" s="45"/>
      <c r="DZ80" s="45"/>
      <c r="EA80" s="45"/>
      <c r="EB80" s="45"/>
      <c r="EC80" s="45"/>
      <c r="ED80" s="45"/>
      <c r="EE80" s="45"/>
      <c r="EF80" s="45"/>
      <c r="EG80" s="45"/>
      <c r="EH80" s="45"/>
      <c r="EI80" s="45"/>
      <c r="EJ80" s="45"/>
      <c r="EK80" s="45"/>
      <c r="EL80" s="45"/>
      <c r="EM80" s="45"/>
      <c r="EN80" s="45"/>
      <c r="EO80" s="45"/>
      <c r="EP80" s="45"/>
      <c r="EQ80" s="45"/>
      <c r="ER80" s="45"/>
      <c r="ES80" s="45"/>
      <c r="ET80" s="45"/>
      <c r="EU80" s="45"/>
      <c r="EV80" s="45"/>
      <c r="EW80" s="45"/>
      <c r="EX80" s="45"/>
      <c r="EY80" s="45"/>
      <c r="EZ80" s="45"/>
      <c r="FA80" s="45"/>
      <c r="FB80" s="45"/>
      <c r="FC80" s="45"/>
      <c r="FD80" s="45"/>
      <c r="FE80" s="45"/>
      <c r="FF80" s="45"/>
      <c r="FG80" s="45"/>
      <c r="FH80" s="45"/>
      <c r="FI80" s="45"/>
      <c r="FJ80" s="45"/>
      <c r="FK80" s="22"/>
      <c r="FL80" s="22"/>
    </row>
    <row r="81" spans="1:179" ht="38.25">
      <c r="A81" s="47" t="s">
        <v>360</v>
      </c>
      <c r="B81" s="48" t="s">
        <v>361</v>
      </c>
      <c r="C81" s="49"/>
      <c r="D81" s="53">
        <v>1000</v>
      </c>
      <c r="E81" s="53"/>
      <c r="F81" s="82">
        <f>816+45</f>
        <v>861</v>
      </c>
      <c r="G81" s="82">
        <v>45</v>
      </c>
      <c r="H81" s="45"/>
      <c r="I81" s="46"/>
      <c r="J81" s="46"/>
      <c r="K81" s="22"/>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5"/>
      <c r="CR81" s="45"/>
      <c r="CS81" s="45"/>
      <c r="CT81" s="45"/>
      <c r="CU81" s="45"/>
      <c r="CV81" s="45"/>
      <c r="CW81" s="45"/>
      <c r="CX81" s="45"/>
      <c r="CY81" s="45"/>
      <c r="CZ81" s="45"/>
      <c r="DA81" s="45"/>
      <c r="DB81" s="45"/>
      <c r="DC81" s="45"/>
      <c r="DD81" s="45"/>
      <c r="DE81" s="45"/>
      <c r="DF81" s="45"/>
      <c r="DG81" s="45"/>
      <c r="DH81" s="45"/>
      <c r="DI81" s="45"/>
      <c r="DJ81" s="45"/>
      <c r="DK81" s="45"/>
      <c r="DL81" s="45"/>
      <c r="DM81" s="45"/>
      <c r="DN81" s="45"/>
      <c r="DO81" s="45"/>
      <c r="DP81" s="45"/>
      <c r="DQ81" s="45"/>
      <c r="DR81" s="45"/>
      <c r="DS81" s="45"/>
      <c r="DT81" s="45"/>
      <c r="DU81" s="45"/>
      <c r="DV81" s="45"/>
      <c r="DW81" s="45"/>
      <c r="DX81" s="45"/>
      <c r="DY81" s="45"/>
      <c r="DZ81" s="45"/>
      <c r="EA81" s="45"/>
      <c r="EB81" s="45"/>
      <c r="EC81" s="45"/>
      <c r="ED81" s="45"/>
      <c r="EE81" s="45"/>
      <c r="EF81" s="45"/>
      <c r="EG81" s="45"/>
      <c r="EH81" s="45"/>
      <c r="EI81" s="45"/>
      <c r="EJ81" s="45"/>
      <c r="EK81" s="45"/>
      <c r="EL81" s="45"/>
      <c r="EM81" s="45"/>
      <c r="EN81" s="45"/>
      <c r="EO81" s="45"/>
      <c r="EP81" s="45"/>
      <c r="EQ81" s="45"/>
      <c r="ER81" s="45"/>
      <c r="ES81" s="45"/>
      <c r="ET81" s="45"/>
      <c r="EU81" s="45"/>
      <c r="EV81" s="45"/>
      <c r="EW81" s="45"/>
      <c r="EX81" s="45"/>
      <c r="EY81" s="45"/>
      <c r="EZ81" s="45"/>
      <c r="FA81" s="45"/>
      <c r="FB81" s="45"/>
      <c r="FC81" s="45"/>
      <c r="FD81" s="45"/>
      <c r="FE81" s="45"/>
      <c r="FF81" s="45"/>
      <c r="FG81" s="45"/>
      <c r="FH81" s="45"/>
      <c r="FI81" s="45"/>
      <c r="FJ81" s="45"/>
      <c r="FK81" s="22"/>
      <c r="FL81" s="22"/>
    </row>
    <row r="82" spans="1:179" ht="25.5">
      <c r="A82" s="47" t="s">
        <v>362</v>
      </c>
      <c r="B82" s="48" t="s">
        <v>342</v>
      </c>
      <c r="C82" s="49"/>
      <c r="D82" s="53"/>
      <c r="E82" s="53"/>
      <c r="F82" s="82">
        <f>377144+32051</f>
        <v>409195</v>
      </c>
      <c r="G82" s="82">
        <v>32051</v>
      </c>
      <c r="H82" s="45"/>
      <c r="I82" s="46"/>
      <c r="J82" s="46"/>
      <c r="K82" s="22"/>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c r="CP82" s="45"/>
      <c r="CQ82" s="45"/>
      <c r="CR82" s="45"/>
      <c r="CS82" s="45"/>
      <c r="CT82" s="45"/>
      <c r="CU82" s="45"/>
      <c r="CV82" s="45"/>
      <c r="CW82" s="45"/>
      <c r="CX82" s="45"/>
      <c r="CY82" s="45"/>
      <c r="CZ82" s="45"/>
      <c r="DA82" s="45"/>
      <c r="DB82" s="45"/>
      <c r="DC82" s="45"/>
      <c r="DD82" s="45"/>
      <c r="DE82" s="45"/>
      <c r="DF82" s="45"/>
      <c r="DG82" s="45"/>
      <c r="DH82" s="45"/>
      <c r="DI82" s="45"/>
      <c r="DJ82" s="45"/>
      <c r="DK82" s="45"/>
      <c r="DL82" s="45"/>
      <c r="DM82" s="45"/>
      <c r="DN82" s="45"/>
      <c r="DO82" s="45"/>
      <c r="DP82" s="45"/>
      <c r="DQ82" s="45"/>
      <c r="DR82" s="45"/>
      <c r="DS82" s="45"/>
      <c r="DT82" s="45"/>
      <c r="DU82" s="45"/>
      <c r="DV82" s="45"/>
      <c r="DW82" s="45"/>
      <c r="DX82" s="45"/>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22"/>
      <c r="FL82" s="22"/>
    </row>
    <row r="83" spans="1:179" ht="25.5">
      <c r="A83" s="55" t="s">
        <v>363</v>
      </c>
      <c r="B83" s="66" t="s">
        <v>364</v>
      </c>
      <c r="C83" s="49"/>
      <c r="D83" s="53">
        <v>1121000</v>
      </c>
      <c r="E83" s="53"/>
      <c r="F83" s="82"/>
      <c r="G83" s="82"/>
      <c r="I83" s="46"/>
      <c r="J83" s="46"/>
      <c r="K83" s="22"/>
      <c r="L83" s="45"/>
      <c r="M83" s="45"/>
      <c r="AW83" s="22"/>
      <c r="BW83" s="22"/>
      <c r="BX83" s="22"/>
      <c r="BY83" s="22"/>
      <c r="CQ83" s="22"/>
    </row>
    <row r="84" spans="1:179" s="36" customFormat="1" ht="63.75">
      <c r="A84" s="67" t="s">
        <v>365</v>
      </c>
      <c r="B84" s="68" t="s">
        <v>366</v>
      </c>
      <c r="C84" s="49"/>
      <c r="D84" s="53"/>
      <c r="E84" s="53"/>
      <c r="F84" s="82">
        <f>4270+495</f>
        <v>4765</v>
      </c>
      <c r="G84" s="82">
        <v>495</v>
      </c>
      <c r="H84" s="28"/>
      <c r="I84" s="46"/>
      <c r="J84" s="46"/>
      <c r="K84" s="22"/>
      <c r="L84" s="45"/>
      <c r="M84" s="45"/>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9"/>
      <c r="BX84" s="29"/>
      <c r="BY84" s="29"/>
      <c r="BZ84" s="28"/>
      <c r="CA84" s="28"/>
      <c r="CB84" s="28"/>
      <c r="CC84" s="28"/>
      <c r="CD84" s="28"/>
      <c r="CE84" s="28"/>
      <c r="CF84" s="28"/>
      <c r="CG84" s="28"/>
      <c r="CH84" s="28"/>
      <c r="CI84" s="28"/>
      <c r="CJ84" s="28"/>
      <c r="CK84" s="28"/>
      <c r="CL84" s="28"/>
      <c r="CM84" s="28"/>
      <c r="CN84" s="28"/>
      <c r="CO84" s="28"/>
      <c r="CP84" s="28"/>
      <c r="CQ84" s="29"/>
      <c r="CR84" s="28"/>
      <c r="CS84" s="28"/>
      <c r="CT84" s="28"/>
      <c r="CU84" s="28"/>
      <c r="CV84" s="28"/>
      <c r="CW84" s="28"/>
      <c r="CX84" s="28"/>
      <c r="CY84" s="28"/>
      <c r="CZ84" s="28"/>
      <c r="DA84" s="28"/>
      <c r="DB84" s="28"/>
      <c r="DC84" s="28"/>
      <c r="DD84" s="28"/>
      <c r="DE84" s="28"/>
      <c r="DF84" s="28"/>
      <c r="DG84" s="28"/>
      <c r="DH84" s="28"/>
      <c r="DI84" s="28"/>
      <c r="DJ84" s="28"/>
      <c r="DK84" s="28"/>
      <c r="DL84" s="28"/>
      <c r="DM84" s="28"/>
      <c r="DN84" s="28"/>
      <c r="DO84" s="28"/>
      <c r="DP84" s="28"/>
      <c r="DQ84" s="28"/>
      <c r="DR84" s="28"/>
      <c r="DS84" s="28"/>
      <c r="DT84" s="28"/>
      <c r="DU84" s="28"/>
      <c r="DV84" s="28"/>
      <c r="DW84" s="28"/>
      <c r="DX84" s="28"/>
      <c r="DY84" s="28"/>
      <c r="DZ84" s="28"/>
      <c r="EA84" s="28"/>
      <c r="EB84" s="28"/>
      <c r="EC84" s="28"/>
      <c r="ED84" s="28"/>
      <c r="EE84" s="28"/>
      <c r="EF84" s="28"/>
      <c r="EG84" s="28"/>
      <c r="EH84" s="28"/>
      <c r="EI84" s="28"/>
      <c r="EJ84" s="28"/>
      <c r="EK84" s="28"/>
      <c r="EL84" s="28"/>
      <c r="EM84" s="28"/>
      <c r="EN84" s="28"/>
      <c r="EO84" s="28"/>
      <c r="EP84" s="28"/>
      <c r="EQ84" s="28"/>
      <c r="ER84" s="28"/>
      <c r="ES84" s="28"/>
      <c r="ET84" s="28"/>
      <c r="EU84" s="28"/>
      <c r="EV84" s="28"/>
      <c r="EW84" s="28"/>
      <c r="EX84" s="28"/>
      <c r="EY84" s="28"/>
      <c r="EZ84" s="28"/>
      <c r="FA84" s="28"/>
      <c r="FB84" s="28"/>
      <c r="FC84" s="28"/>
      <c r="FD84" s="28"/>
      <c r="FE84" s="28"/>
      <c r="FF84" s="28"/>
      <c r="FG84" s="28"/>
      <c r="FH84" s="28"/>
      <c r="FI84" s="28"/>
      <c r="FJ84" s="28"/>
      <c r="FK84" s="28"/>
      <c r="FL84" s="28"/>
      <c r="FM84" s="28"/>
      <c r="FN84" s="28"/>
      <c r="FO84" s="28"/>
      <c r="FP84" s="28"/>
      <c r="FQ84" s="28"/>
      <c r="FR84" s="28"/>
      <c r="FS84" s="28"/>
      <c r="FT84" s="28"/>
      <c r="FU84" s="28"/>
      <c r="FV84" s="28"/>
      <c r="FW84" s="28"/>
    </row>
    <row r="85" spans="1:179" s="36" customFormat="1" ht="25.5">
      <c r="A85" s="67" t="s">
        <v>367</v>
      </c>
      <c r="B85" s="69" t="s">
        <v>368</v>
      </c>
      <c r="C85" s="49"/>
      <c r="D85" s="53"/>
      <c r="E85" s="53"/>
      <c r="F85" s="82"/>
      <c r="G85" s="82"/>
      <c r="H85" s="28"/>
      <c r="I85" s="46"/>
      <c r="J85" s="46"/>
      <c r="K85" s="22"/>
      <c r="L85" s="45"/>
      <c r="M85" s="45"/>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9"/>
      <c r="BX85" s="29"/>
      <c r="BY85" s="29"/>
      <c r="BZ85" s="28"/>
      <c r="CA85" s="28"/>
      <c r="CB85" s="28"/>
      <c r="CC85" s="28"/>
      <c r="CD85" s="28"/>
      <c r="CE85" s="28"/>
      <c r="CF85" s="28"/>
      <c r="CG85" s="28"/>
      <c r="CH85" s="28"/>
      <c r="CI85" s="28"/>
      <c r="CJ85" s="28"/>
      <c r="CK85" s="28"/>
      <c r="CL85" s="28"/>
      <c r="CM85" s="28"/>
      <c r="CN85" s="28"/>
      <c r="CO85" s="28"/>
      <c r="CP85" s="28"/>
      <c r="CQ85" s="29"/>
      <c r="CR85" s="28"/>
      <c r="CS85" s="28"/>
      <c r="CT85" s="28"/>
      <c r="CU85" s="28"/>
      <c r="CV85" s="28"/>
      <c r="CW85" s="28"/>
      <c r="CX85" s="28"/>
      <c r="CY85" s="28"/>
      <c r="CZ85" s="28"/>
      <c r="DA85" s="28"/>
      <c r="DB85" s="28"/>
      <c r="DC85" s="28"/>
      <c r="DD85" s="28"/>
      <c r="DE85" s="28"/>
      <c r="DF85" s="28"/>
      <c r="DG85" s="28"/>
      <c r="DH85" s="28"/>
      <c r="DI85" s="28"/>
      <c r="DJ85" s="28"/>
      <c r="DK85" s="28"/>
      <c r="DL85" s="28"/>
      <c r="DM85" s="28"/>
      <c r="DN85" s="28"/>
      <c r="DO85" s="28"/>
      <c r="DP85" s="28"/>
      <c r="DQ85" s="28"/>
      <c r="DR85" s="28"/>
      <c r="DS85" s="28"/>
      <c r="DT85" s="28"/>
      <c r="DU85" s="28"/>
      <c r="DV85" s="28"/>
      <c r="DW85" s="28"/>
      <c r="DX85" s="28"/>
      <c r="DY85" s="28"/>
      <c r="DZ85" s="28"/>
      <c r="EA85" s="28"/>
      <c r="EB85" s="28"/>
      <c r="EC85" s="28"/>
      <c r="ED85" s="28"/>
      <c r="EE85" s="28"/>
      <c r="EF85" s="28"/>
      <c r="EG85" s="28"/>
      <c r="EH85" s="28"/>
      <c r="EI85" s="28"/>
      <c r="EJ85" s="28"/>
      <c r="EK85" s="28"/>
      <c r="EL85" s="28"/>
      <c r="EM85" s="28"/>
      <c r="EN85" s="28"/>
      <c r="EO85" s="28"/>
      <c r="EP85" s="28"/>
      <c r="EQ85" s="28"/>
      <c r="ER85" s="28"/>
      <c r="ES85" s="28"/>
      <c r="ET85" s="28"/>
      <c r="EU85" s="28"/>
      <c r="EV85" s="28"/>
      <c r="EW85" s="28"/>
      <c r="EX85" s="28"/>
      <c r="EY85" s="28"/>
      <c r="EZ85" s="28"/>
      <c r="FA85" s="28"/>
      <c r="FB85" s="28"/>
      <c r="FC85" s="28"/>
      <c r="FD85" s="28"/>
      <c r="FE85" s="28"/>
      <c r="FF85" s="28"/>
      <c r="FG85" s="28"/>
      <c r="FH85" s="28"/>
      <c r="FI85" s="28"/>
      <c r="FJ85" s="28"/>
      <c r="FK85" s="28"/>
      <c r="FL85" s="28"/>
      <c r="FM85" s="28"/>
      <c r="FN85" s="28"/>
      <c r="FO85" s="28"/>
      <c r="FP85" s="28"/>
      <c r="FQ85" s="28"/>
      <c r="FR85" s="28"/>
      <c r="FS85" s="28"/>
      <c r="FT85" s="28"/>
      <c r="FU85" s="28"/>
      <c r="FV85" s="28"/>
      <c r="FW85" s="28"/>
    </row>
    <row r="86" spans="1:179" s="36" customFormat="1" ht="14.25">
      <c r="A86" s="70"/>
      <c r="B86" s="71"/>
      <c r="D86" s="45"/>
      <c r="E86" s="29"/>
      <c r="H86" s="28"/>
      <c r="I86" s="22"/>
      <c r="J86" s="22"/>
      <c r="K86" s="22"/>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9"/>
      <c r="BX86" s="29"/>
      <c r="BY86" s="29"/>
      <c r="BZ86" s="28"/>
      <c r="CA86" s="28"/>
      <c r="CB86" s="28"/>
      <c r="CC86" s="28"/>
      <c r="CD86" s="28"/>
      <c r="CE86" s="28"/>
      <c r="CF86" s="28"/>
      <c r="CG86" s="28"/>
      <c r="CH86" s="28"/>
      <c r="CI86" s="28"/>
      <c r="CJ86" s="28"/>
      <c r="CK86" s="28"/>
      <c r="CL86" s="28"/>
      <c r="CM86" s="28"/>
      <c r="CN86" s="28"/>
      <c r="CO86" s="28"/>
      <c r="CP86" s="28"/>
      <c r="CQ86" s="29"/>
      <c r="CR86" s="28"/>
      <c r="CS86" s="28"/>
      <c r="CT86" s="28"/>
      <c r="CU86" s="28"/>
      <c r="CV86" s="28"/>
      <c r="CW86" s="28"/>
      <c r="CX86" s="28"/>
      <c r="CY86" s="28"/>
      <c r="CZ86" s="28"/>
      <c r="DA86" s="28"/>
      <c r="DB86" s="28"/>
      <c r="DC86" s="28"/>
      <c r="DD86" s="28"/>
      <c r="DE86" s="28"/>
      <c r="DF86" s="28"/>
      <c r="DG86" s="28"/>
      <c r="DH86" s="28"/>
      <c r="DI86" s="28"/>
      <c r="DJ86" s="28"/>
      <c r="DK86" s="28"/>
      <c r="DL86" s="28"/>
      <c r="DM86" s="28"/>
      <c r="DN86" s="28"/>
      <c r="DO86" s="28"/>
      <c r="DP86" s="28"/>
      <c r="DQ86" s="28"/>
      <c r="DR86" s="28"/>
      <c r="DS86" s="28"/>
      <c r="DT86" s="28"/>
      <c r="DU86" s="28"/>
      <c r="DV86" s="28"/>
      <c r="DW86" s="28"/>
      <c r="DX86" s="28"/>
      <c r="DY86" s="28"/>
      <c r="DZ86" s="28"/>
      <c r="EA86" s="28"/>
      <c r="EB86" s="28"/>
      <c r="EC86" s="28"/>
      <c r="ED86" s="28"/>
      <c r="EE86" s="28"/>
      <c r="EF86" s="28"/>
      <c r="EG86" s="28"/>
      <c r="EH86" s="28"/>
      <c r="EI86" s="28"/>
      <c r="EJ86" s="28"/>
      <c r="EK86" s="28"/>
      <c r="EL86" s="28"/>
      <c r="EM86" s="28"/>
      <c r="EN86" s="28"/>
      <c r="EO86" s="28"/>
      <c r="EP86" s="28"/>
      <c r="EQ86" s="28"/>
      <c r="ER86" s="28"/>
      <c r="ES86" s="28"/>
      <c r="ET86" s="28"/>
      <c r="EU86" s="28"/>
      <c r="EV86" s="28"/>
      <c r="EW86" s="28"/>
      <c r="EX86" s="28"/>
      <c r="EY86" s="28"/>
      <c r="EZ86" s="28"/>
      <c r="FA86" s="28"/>
      <c r="FB86" s="28"/>
      <c r="FC86" s="28"/>
      <c r="FD86" s="28"/>
      <c r="FE86" s="28"/>
      <c r="FF86" s="28"/>
      <c r="FG86" s="28"/>
      <c r="FH86" s="28"/>
      <c r="FI86" s="28"/>
      <c r="FJ86" s="28"/>
      <c r="FK86" s="28"/>
      <c r="FL86" s="28"/>
      <c r="FM86" s="28"/>
      <c r="FN86" s="28"/>
      <c r="FO86" s="28"/>
      <c r="FP86" s="28"/>
      <c r="FQ86" s="28"/>
      <c r="FR86" s="28"/>
      <c r="FS86" s="28"/>
      <c r="FT86" s="28"/>
      <c r="FU86" s="28"/>
      <c r="FV86" s="28"/>
      <c r="FW86" s="28"/>
    </row>
    <row r="87" spans="1:179" s="36" customFormat="1" ht="14.25">
      <c r="A87" s="70"/>
      <c r="B87" s="71"/>
      <c r="D87" s="45"/>
      <c r="E87" s="29"/>
      <c r="H87" s="28"/>
      <c r="I87" s="22"/>
      <c r="J87" s="22"/>
      <c r="K87" s="22"/>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9"/>
      <c r="BX87" s="29"/>
      <c r="BY87" s="29"/>
      <c r="BZ87" s="28"/>
      <c r="CA87" s="28"/>
      <c r="CB87" s="28"/>
      <c r="CC87" s="28"/>
      <c r="CD87" s="28"/>
      <c r="CE87" s="28"/>
      <c r="CF87" s="28"/>
      <c r="CG87" s="28"/>
      <c r="CH87" s="28"/>
      <c r="CI87" s="28"/>
      <c r="CJ87" s="28"/>
      <c r="CK87" s="28"/>
      <c r="CL87" s="28"/>
      <c r="CM87" s="28"/>
      <c r="CN87" s="28"/>
      <c r="CO87" s="28"/>
      <c r="CP87" s="28"/>
      <c r="CQ87" s="29"/>
      <c r="CR87" s="28"/>
      <c r="CS87" s="28"/>
      <c r="CT87" s="28"/>
      <c r="CU87" s="28"/>
      <c r="CV87" s="28"/>
      <c r="CW87" s="28"/>
      <c r="CX87" s="28"/>
      <c r="CY87" s="28"/>
      <c r="CZ87" s="28"/>
      <c r="DA87" s="28"/>
      <c r="DB87" s="28"/>
      <c r="DC87" s="28"/>
      <c r="DD87" s="28"/>
      <c r="DE87" s="28"/>
      <c r="DF87" s="28"/>
      <c r="DG87" s="28"/>
      <c r="DH87" s="28"/>
      <c r="DI87" s="28"/>
      <c r="DJ87" s="28"/>
      <c r="DK87" s="28"/>
      <c r="DL87" s="28"/>
      <c r="DM87" s="28"/>
      <c r="DN87" s="28"/>
      <c r="DO87" s="28"/>
      <c r="DP87" s="28"/>
      <c r="DQ87" s="28"/>
      <c r="DR87" s="28"/>
      <c r="DS87" s="28"/>
      <c r="DT87" s="28"/>
      <c r="DU87" s="28"/>
      <c r="DV87" s="28"/>
      <c r="DW87" s="28"/>
      <c r="DX87" s="28"/>
      <c r="DY87" s="28"/>
      <c r="DZ87" s="28"/>
      <c r="EA87" s="28"/>
      <c r="EB87" s="28"/>
      <c r="EC87" s="28"/>
      <c r="ED87" s="28"/>
      <c r="EE87" s="28"/>
      <c r="EF87" s="28"/>
      <c r="EG87" s="28"/>
      <c r="EH87" s="28"/>
      <c r="EI87" s="28"/>
      <c r="EJ87" s="28"/>
      <c r="EK87" s="28"/>
      <c r="EL87" s="28"/>
      <c r="EM87" s="28"/>
      <c r="EN87" s="28"/>
      <c r="EO87" s="28"/>
      <c r="EP87" s="28"/>
      <c r="EQ87" s="28"/>
      <c r="ER87" s="28"/>
      <c r="ES87" s="28"/>
      <c r="ET87" s="28"/>
      <c r="EU87" s="28"/>
      <c r="EV87" s="28"/>
      <c r="EW87" s="28"/>
      <c r="EX87" s="28"/>
      <c r="EY87" s="28"/>
      <c r="EZ87" s="28"/>
      <c r="FA87" s="28"/>
      <c r="FB87" s="28"/>
      <c r="FC87" s="28"/>
      <c r="FD87" s="28"/>
      <c r="FE87" s="28"/>
      <c r="FF87" s="28"/>
      <c r="FG87" s="28"/>
      <c r="FH87" s="28"/>
      <c r="FI87" s="28"/>
      <c r="FJ87" s="28"/>
      <c r="FK87" s="28"/>
      <c r="FL87" s="28"/>
      <c r="FM87" s="28"/>
      <c r="FN87" s="28"/>
      <c r="FO87" s="28"/>
      <c r="FP87" s="28"/>
      <c r="FQ87" s="28"/>
      <c r="FR87" s="28"/>
      <c r="FS87" s="28"/>
      <c r="FT87" s="28"/>
      <c r="FU87" s="28"/>
      <c r="FV87" s="28"/>
      <c r="FW87" s="28"/>
    </row>
    <row r="88" spans="1:179" s="36" customFormat="1" ht="14.25">
      <c r="A88" s="70"/>
      <c r="B88" s="71"/>
      <c r="D88" s="45"/>
      <c r="E88" s="29"/>
      <c r="H88" s="28"/>
      <c r="I88" s="22"/>
      <c r="J88" s="22"/>
      <c r="K88" s="22"/>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28"/>
      <c r="BS88" s="28"/>
      <c r="BT88" s="28"/>
      <c r="BU88" s="28"/>
      <c r="BV88" s="28"/>
      <c r="BW88" s="29"/>
      <c r="BX88" s="29"/>
      <c r="BY88" s="29"/>
      <c r="BZ88" s="28"/>
      <c r="CA88" s="28"/>
      <c r="CB88" s="28"/>
      <c r="CC88" s="28"/>
      <c r="CD88" s="28"/>
      <c r="CE88" s="28"/>
      <c r="CF88" s="28"/>
      <c r="CG88" s="28"/>
      <c r="CH88" s="28"/>
      <c r="CI88" s="28"/>
      <c r="CJ88" s="28"/>
      <c r="CK88" s="28"/>
      <c r="CL88" s="28"/>
      <c r="CM88" s="28"/>
      <c r="CN88" s="28"/>
      <c r="CO88" s="28"/>
      <c r="CP88" s="28"/>
      <c r="CQ88" s="29"/>
      <c r="CR88" s="28"/>
      <c r="CS88" s="28"/>
      <c r="CT88" s="28"/>
      <c r="CU88" s="28"/>
      <c r="CV88" s="28"/>
      <c r="CW88" s="28"/>
      <c r="CX88" s="28"/>
      <c r="CY88" s="28"/>
      <c r="CZ88" s="28"/>
      <c r="DA88" s="28"/>
      <c r="DB88" s="28"/>
      <c r="DC88" s="28"/>
      <c r="DD88" s="28"/>
      <c r="DE88" s="28"/>
      <c r="DF88" s="28"/>
      <c r="DG88" s="28"/>
      <c r="DH88" s="28"/>
      <c r="DI88" s="28"/>
      <c r="DJ88" s="28"/>
      <c r="DK88" s="28"/>
      <c r="DL88" s="28"/>
      <c r="DM88" s="28"/>
      <c r="DN88" s="28"/>
      <c r="DO88" s="28"/>
      <c r="DP88" s="28"/>
      <c r="DQ88" s="28"/>
      <c r="DR88" s="28"/>
      <c r="DS88" s="28"/>
      <c r="DT88" s="28"/>
      <c r="DU88" s="28"/>
      <c r="DV88" s="28"/>
      <c r="DW88" s="28"/>
      <c r="DX88" s="28"/>
      <c r="DY88" s="28"/>
      <c r="DZ88" s="28"/>
      <c r="EA88" s="28"/>
      <c r="EB88" s="28"/>
      <c r="EC88" s="28"/>
      <c r="ED88" s="28"/>
      <c r="EE88" s="28"/>
      <c r="EF88" s="28"/>
      <c r="EG88" s="28"/>
      <c r="EH88" s="28"/>
      <c r="EI88" s="28"/>
      <c r="EJ88" s="28"/>
      <c r="EK88" s="28"/>
      <c r="EL88" s="28"/>
      <c r="EM88" s="28"/>
      <c r="EN88" s="28"/>
      <c r="EO88" s="28"/>
      <c r="EP88" s="28"/>
      <c r="EQ88" s="28"/>
      <c r="ER88" s="28"/>
      <c r="ES88" s="28"/>
      <c r="ET88" s="28"/>
      <c r="EU88" s="28"/>
      <c r="EV88" s="28"/>
      <c r="EW88" s="28"/>
      <c r="EX88" s="28"/>
      <c r="EY88" s="28"/>
      <c r="EZ88" s="28"/>
      <c r="FA88" s="28"/>
      <c r="FB88" s="28"/>
      <c r="FC88" s="28"/>
      <c r="FD88" s="28"/>
      <c r="FE88" s="28"/>
      <c r="FF88" s="28"/>
      <c r="FG88" s="28"/>
      <c r="FH88" s="28"/>
      <c r="FI88" s="28"/>
      <c r="FJ88" s="28"/>
      <c r="FK88" s="28"/>
      <c r="FL88" s="28"/>
      <c r="FM88" s="28"/>
      <c r="FN88" s="28"/>
      <c r="FO88" s="28"/>
      <c r="FP88" s="28"/>
      <c r="FQ88" s="28"/>
      <c r="FR88" s="28"/>
      <c r="FS88" s="28"/>
      <c r="FT88" s="28"/>
      <c r="FU88" s="28"/>
      <c r="FV88" s="28"/>
      <c r="FW88" s="28"/>
    </row>
    <row r="89" spans="1:179" s="36" customFormat="1" ht="14.25">
      <c r="A89" s="167" t="s">
        <v>369</v>
      </c>
      <c r="B89" s="167"/>
      <c r="C89" s="72"/>
      <c r="D89" s="73"/>
      <c r="E89" s="73"/>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28"/>
      <c r="BS89" s="28"/>
      <c r="BT89" s="28"/>
      <c r="BU89" s="28"/>
      <c r="BV89" s="28"/>
      <c r="BW89" s="29"/>
      <c r="BX89" s="29"/>
      <c r="BY89" s="29"/>
      <c r="BZ89" s="28"/>
      <c r="CA89" s="28"/>
      <c r="CB89" s="28"/>
      <c r="CC89" s="28"/>
      <c r="CD89" s="28"/>
      <c r="CE89" s="28"/>
      <c r="CF89" s="28"/>
      <c r="CG89" s="28"/>
      <c r="CH89" s="28"/>
      <c r="CI89" s="28"/>
      <c r="CJ89" s="28"/>
      <c r="CK89" s="28"/>
      <c r="CL89" s="28"/>
      <c r="CM89" s="28"/>
      <c r="CN89" s="28"/>
      <c r="CO89" s="28"/>
      <c r="CP89" s="28"/>
      <c r="CQ89" s="29"/>
      <c r="CR89" s="28"/>
      <c r="CS89" s="28"/>
      <c r="CT89" s="28"/>
      <c r="CU89" s="28"/>
      <c r="CV89" s="28"/>
      <c r="CW89" s="28"/>
      <c r="CX89" s="28"/>
      <c r="CY89" s="28"/>
      <c r="CZ89" s="28"/>
      <c r="DA89" s="28"/>
      <c r="DB89" s="28"/>
      <c r="DC89" s="28"/>
      <c r="DD89" s="28"/>
      <c r="DE89" s="28"/>
      <c r="DF89" s="28"/>
      <c r="DG89" s="28"/>
      <c r="DH89" s="28"/>
      <c r="DI89" s="28"/>
      <c r="DJ89" s="28"/>
      <c r="DK89" s="28"/>
      <c r="DL89" s="28"/>
      <c r="DM89" s="28"/>
      <c r="DN89" s="28"/>
      <c r="DO89" s="28"/>
      <c r="DP89" s="28"/>
      <c r="DQ89" s="28"/>
      <c r="DR89" s="28"/>
      <c r="DS89" s="28"/>
      <c r="DT89" s="28"/>
      <c r="DU89" s="28"/>
      <c r="DV89" s="28"/>
      <c r="DW89" s="28"/>
      <c r="DX89" s="28"/>
      <c r="DY89" s="28"/>
      <c r="DZ89" s="28"/>
      <c r="EA89" s="28"/>
      <c r="EB89" s="28"/>
      <c r="EC89" s="28"/>
      <c r="ED89" s="28"/>
      <c r="EE89" s="28"/>
      <c r="EF89" s="28"/>
      <c r="EG89" s="28"/>
      <c r="EH89" s="28"/>
      <c r="EI89" s="28"/>
      <c r="EJ89" s="28"/>
      <c r="EK89" s="28"/>
      <c r="EL89" s="28"/>
      <c r="EM89" s="28"/>
      <c r="EN89" s="28"/>
      <c r="EO89" s="28"/>
      <c r="EP89" s="28"/>
      <c r="EQ89" s="28"/>
      <c r="ER89" s="28"/>
      <c r="ES89" s="28"/>
      <c r="ET89" s="28"/>
      <c r="EU89" s="28"/>
      <c r="EV89" s="28"/>
      <c r="EW89" s="28"/>
      <c r="EX89" s="28"/>
      <c r="EY89" s="28"/>
      <c r="EZ89" s="28"/>
      <c r="FA89" s="28"/>
      <c r="FB89" s="28"/>
      <c r="FC89" s="28"/>
      <c r="FD89" s="28"/>
      <c r="FE89" s="28"/>
      <c r="FF89" s="28"/>
      <c r="FG89" s="28"/>
      <c r="FH89" s="28"/>
      <c r="FI89" s="28"/>
      <c r="FJ89" s="28"/>
      <c r="FK89" s="28"/>
      <c r="FL89" s="28"/>
      <c r="FM89" s="28"/>
      <c r="FN89" s="28"/>
      <c r="FO89" s="28"/>
      <c r="FP89" s="28"/>
      <c r="FQ89" s="28"/>
      <c r="FR89" s="28"/>
      <c r="FS89" s="28"/>
      <c r="FT89" s="28"/>
      <c r="FU89" s="28"/>
      <c r="FV89" s="28"/>
      <c r="FW89" s="28"/>
    </row>
    <row r="90" spans="1:179" s="36" customFormat="1">
      <c r="A90" s="74"/>
      <c r="D90" s="73"/>
      <c r="E90" s="73"/>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9"/>
      <c r="BX90" s="29"/>
      <c r="BY90" s="29"/>
      <c r="BZ90" s="28"/>
      <c r="CA90" s="28"/>
      <c r="CB90" s="28"/>
      <c r="CC90" s="28"/>
      <c r="CD90" s="28"/>
      <c r="CE90" s="28"/>
      <c r="CF90" s="28"/>
      <c r="CG90" s="28"/>
      <c r="CH90" s="28"/>
      <c r="CI90" s="28"/>
      <c r="CJ90" s="28"/>
      <c r="CK90" s="28"/>
      <c r="CL90" s="28"/>
      <c r="CM90" s="28"/>
      <c r="CN90" s="28"/>
      <c r="CO90" s="28"/>
      <c r="CP90" s="28"/>
      <c r="CQ90" s="29"/>
      <c r="CR90" s="28"/>
      <c r="CS90" s="28"/>
      <c r="CT90" s="28"/>
      <c r="CU90" s="28"/>
      <c r="CV90" s="28"/>
      <c r="CW90" s="28"/>
      <c r="CX90" s="28"/>
      <c r="CY90" s="28"/>
      <c r="CZ90" s="28"/>
      <c r="DA90" s="28"/>
      <c r="DB90" s="28"/>
      <c r="DC90" s="28"/>
      <c r="DD90" s="28"/>
      <c r="DE90" s="28"/>
      <c r="DF90" s="28"/>
      <c r="DG90" s="28"/>
      <c r="DH90" s="28"/>
      <c r="DI90" s="28"/>
      <c r="DJ90" s="28"/>
      <c r="DK90" s="28"/>
      <c r="DL90" s="28"/>
      <c r="DM90" s="28"/>
      <c r="DN90" s="28"/>
      <c r="DO90" s="28"/>
      <c r="DP90" s="28"/>
      <c r="DQ90" s="28"/>
      <c r="DR90" s="28"/>
      <c r="DS90" s="28"/>
      <c r="DT90" s="28"/>
      <c r="DU90" s="28"/>
      <c r="DV90" s="28"/>
      <c r="DW90" s="28"/>
      <c r="DX90" s="28"/>
      <c r="DY90" s="28"/>
      <c r="DZ90" s="28"/>
      <c r="EA90" s="28"/>
      <c r="EB90" s="28"/>
      <c r="EC90" s="28"/>
      <c r="ED90" s="28"/>
      <c r="EE90" s="28"/>
      <c r="EF90" s="28"/>
      <c r="EG90" s="28"/>
      <c r="EH90" s="28"/>
      <c r="EI90" s="28"/>
      <c r="EJ90" s="28"/>
      <c r="EK90" s="28"/>
      <c r="EL90" s="28"/>
      <c r="EM90" s="28"/>
      <c r="EN90" s="28"/>
      <c r="EO90" s="28"/>
      <c r="EP90" s="28"/>
      <c r="EQ90" s="28"/>
      <c r="ER90" s="28"/>
      <c r="ES90" s="28"/>
      <c r="ET90" s="28"/>
      <c r="EU90" s="28"/>
      <c r="EV90" s="28"/>
      <c r="EW90" s="28"/>
      <c r="EX90" s="28"/>
      <c r="EY90" s="28"/>
      <c r="EZ90" s="28"/>
      <c r="FA90" s="28"/>
      <c r="FB90" s="28"/>
      <c r="FC90" s="28"/>
      <c r="FD90" s="28"/>
      <c r="FE90" s="28"/>
      <c r="FF90" s="28"/>
      <c r="FG90" s="28"/>
      <c r="FH90" s="28"/>
      <c r="FI90" s="28"/>
      <c r="FJ90" s="28"/>
      <c r="FK90" s="28"/>
      <c r="FL90" s="28"/>
      <c r="FM90" s="28"/>
      <c r="FN90" s="28"/>
      <c r="FO90" s="28"/>
      <c r="FP90" s="28"/>
      <c r="FQ90" s="28"/>
      <c r="FR90" s="28"/>
      <c r="FS90" s="28"/>
      <c r="FT90" s="28"/>
      <c r="FU90" s="28"/>
      <c r="FV90" s="28"/>
      <c r="FW90" s="28"/>
    </row>
    <row r="91" spans="1:179" s="75" customFormat="1" ht="15">
      <c r="A91" s="163"/>
      <c r="B91" s="158" t="s">
        <v>370</v>
      </c>
      <c r="C91" s="158"/>
      <c r="D91" s="159"/>
      <c r="E91" s="159"/>
      <c r="F91" s="158" t="s">
        <v>381</v>
      </c>
      <c r="H91" s="76"/>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76"/>
      <c r="BA91" s="76"/>
      <c r="BB91" s="76"/>
      <c r="BC91" s="76"/>
      <c r="BD91" s="76"/>
      <c r="BE91" s="76"/>
      <c r="BF91" s="76"/>
      <c r="BG91" s="76"/>
      <c r="BH91" s="76"/>
      <c r="BI91" s="76"/>
      <c r="BJ91" s="76"/>
      <c r="BK91" s="76"/>
      <c r="BL91" s="76"/>
      <c r="BM91" s="76"/>
      <c r="BN91" s="76"/>
      <c r="BO91" s="76"/>
      <c r="BP91" s="76"/>
      <c r="BQ91" s="76"/>
      <c r="BR91" s="76"/>
      <c r="BS91" s="76"/>
      <c r="BT91" s="76"/>
      <c r="BU91" s="76"/>
      <c r="BV91" s="76"/>
      <c r="BW91" s="77"/>
      <c r="BX91" s="77"/>
      <c r="BY91" s="77"/>
      <c r="BZ91" s="76"/>
      <c r="CA91" s="76"/>
      <c r="CB91" s="76"/>
      <c r="CC91" s="76"/>
      <c r="CD91" s="76"/>
      <c r="CE91" s="76"/>
      <c r="CF91" s="76"/>
      <c r="CG91" s="76"/>
      <c r="CH91" s="76"/>
      <c r="CI91" s="76"/>
      <c r="CJ91" s="76"/>
      <c r="CK91" s="76"/>
      <c r="CL91" s="76"/>
      <c r="CM91" s="76"/>
      <c r="CN91" s="76"/>
      <c r="CO91" s="76"/>
      <c r="CP91" s="76"/>
      <c r="CQ91" s="77"/>
      <c r="CR91" s="76"/>
      <c r="CS91" s="76"/>
      <c r="CT91" s="76"/>
      <c r="CU91" s="76"/>
      <c r="CV91" s="76"/>
      <c r="CW91" s="76"/>
      <c r="CX91" s="76"/>
      <c r="CY91" s="76"/>
      <c r="CZ91" s="76"/>
      <c r="DA91" s="76"/>
      <c r="DB91" s="76"/>
      <c r="DC91" s="76"/>
      <c r="DD91" s="76"/>
      <c r="DE91" s="76"/>
      <c r="DF91" s="76"/>
      <c r="DG91" s="76"/>
      <c r="DH91" s="76"/>
      <c r="DI91" s="76"/>
      <c r="DJ91" s="76"/>
      <c r="DK91" s="76"/>
      <c r="DL91" s="76"/>
      <c r="DM91" s="76"/>
      <c r="DN91" s="76"/>
      <c r="DO91" s="76"/>
      <c r="DP91" s="76"/>
      <c r="DQ91" s="76"/>
      <c r="DR91" s="76"/>
      <c r="DS91" s="76"/>
      <c r="DT91" s="76"/>
      <c r="DU91" s="76"/>
      <c r="DV91" s="76"/>
      <c r="DW91" s="76"/>
      <c r="DX91" s="76"/>
      <c r="DY91" s="76"/>
      <c r="DZ91" s="76"/>
      <c r="EA91" s="76"/>
      <c r="EB91" s="76"/>
      <c r="EC91" s="76"/>
      <c r="ED91" s="76"/>
      <c r="EE91" s="76"/>
      <c r="EF91" s="76"/>
      <c r="EG91" s="76"/>
      <c r="EH91" s="76"/>
      <c r="EI91" s="76"/>
      <c r="EJ91" s="76"/>
      <c r="EK91" s="76"/>
      <c r="EL91" s="76"/>
      <c r="EM91" s="76"/>
      <c r="EN91" s="76"/>
      <c r="EO91" s="76"/>
      <c r="EP91" s="76"/>
      <c r="EQ91" s="76"/>
      <c r="ER91" s="76"/>
      <c r="ES91" s="76"/>
      <c r="ET91" s="76"/>
      <c r="EU91" s="76"/>
      <c r="EV91" s="76"/>
      <c r="EW91" s="76"/>
      <c r="EX91" s="76"/>
      <c r="EY91" s="76"/>
      <c r="EZ91" s="76"/>
      <c r="FA91" s="76"/>
      <c r="FB91" s="76"/>
      <c r="FC91" s="76"/>
      <c r="FD91" s="76"/>
      <c r="FE91" s="76"/>
      <c r="FF91" s="76"/>
      <c r="FG91" s="76"/>
      <c r="FH91" s="76"/>
      <c r="FI91" s="76"/>
      <c r="FJ91" s="76"/>
      <c r="FK91" s="76"/>
      <c r="FL91" s="76"/>
      <c r="FM91" s="76"/>
      <c r="FN91" s="76"/>
      <c r="FO91" s="76"/>
      <c r="FP91" s="76"/>
      <c r="FQ91" s="76"/>
      <c r="FR91" s="76"/>
      <c r="FS91" s="76"/>
      <c r="FT91" s="76"/>
      <c r="FU91" s="76"/>
      <c r="FV91" s="76"/>
      <c r="FW91" s="76"/>
    </row>
    <row r="92" spans="1:179" s="36" customFormat="1">
      <c r="A92" s="164"/>
      <c r="B92" s="59" t="s">
        <v>382</v>
      </c>
      <c r="C92" s="59"/>
      <c r="D92" s="162"/>
      <c r="E92" s="162"/>
      <c r="F92" s="59" t="s">
        <v>383</v>
      </c>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28"/>
      <c r="BS92" s="28"/>
      <c r="BT92" s="28"/>
      <c r="BU92" s="28"/>
      <c r="BV92" s="28"/>
      <c r="BW92" s="29"/>
      <c r="BX92" s="29"/>
      <c r="BY92" s="29"/>
      <c r="BZ92" s="28"/>
      <c r="CA92" s="28"/>
      <c r="CB92" s="28"/>
      <c r="CC92" s="28"/>
      <c r="CD92" s="28"/>
      <c r="CE92" s="28"/>
      <c r="CF92" s="28"/>
      <c r="CG92" s="28"/>
      <c r="CH92" s="28"/>
      <c r="CI92" s="28"/>
      <c r="CJ92" s="28"/>
      <c r="CK92" s="28"/>
      <c r="CL92" s="28"/>
      <c r="CM92" s="28"/>
      <c r="CN92" s="28"/>
      <c r="CO92" s="28"/>
      <c r="CP92" s="28"/>
      <c r="CQ92" s="29"/>
      <c r="CR92" s="28"/>
      <c r="CS92" s="28"/>
      <c r="CT92" s="28"/>
      <c r="CU92" s="28"/>
      <c r="CV92" s="28"/>
      <c r="CW92" s="28"/>
      <c r="CX92" s="28"/>
      <c r="CY92" s="28"/>
      <c r="CZ92" s="28"/>
      <c r="DA92" s="28"/>
      <c r="DB92" s="28"/>
      <c r="DC92" s="28"/>
      <c r="DD92" s="28"/>
      <c r="DE92" s="28"/>
      <c r="DF92" s="28"/>
      <c r="DG92" s="28"/>
      <c r="DH92" s="28"/>
      <c r="DI92" s="28"/>
      <c r="DJ92" s="28"/>
      <c r="DK92" s="28"/>
      <c r="DL92" s="28"/>
      <c r="DM92" s="28"/>
      <c r="DN92" s="28"/>
      <c r="DO92" s="28"/>
      <c r="DP92" s="28"/>
      <c r="DQ92" s="28"/>
      <c r="DR92" s="28"/>
      <c r="DS92" s="28"/>
      <c r="DT92" s="28"/>
      <c r="DU92" s="28"/>
      <c r="DV92" s="28"/>
      <c r="DW92" s="28"/>
      <c r="DX92" s="28"/>
      <c r="DY92" s="28"/>
      <c r="DZ92" s="28"/>
      <c r="EA92" s="28"/>
      <c r="EB92" s="28"/>
      <c r="EC92" s="28"/>
      <c r="ED92" s="28"/>
      <c r="EE92" s="28"/>
      <c r="EF92" s="28"/>
      <c r="EG92" s="28"/>
      <c r="EH92" s="28"/>
      <c r="EI92" s="28"/>
      <c r="EJ92" s="28"/>
      <c r="EK92" s="28"/>
      <c r="EL92" s="28"/>
      <c r="EM92" s="28"/>
      <c r="EN92" s="28"/>
      <c r="EO92" s="28"/>
      <c r="EP92" s="28"/>
      <c r="EQ92" s="28"/>
      <c r="ER92" s="28"/>
      <c r="ES92" s="28"/>
      <c r="ET92" s="28"/>
      <c r="EU92" s="28"/>
      <c r="EV92" s="28"/>
      <c r="EW92" s="28"/>
      <c r="EX92" s="28"/>
      <c r="EY92" s="28"/>
      <c r="EZ92" s="28"/>
      <c r="FA92" s="28"/>
      <c r="FB92" s="28"/>
      <c r="FC92" s="28"/>
      <c r="FD92" s="28"/>
      <c r="FE92" s="28"/>
      <c r="FF92" s="28"/>
      <c r="FG92" s="28"/>
      <c r="FH92" s="28"/>
      <c r="FI92" s="28"/>
      <c r="FJ92" s="28"/>
      <c r="FK92" s="28"/>
      <c r="FL92" s="28"/>
      <c r="FM92" s="28"/>
      <c r="FN92" s="28"/>
      <c r="FO92" s="28"/>
      <c r="FP92" s="28"/>
      <c r="FQ92" s="28"/>
      <c r="FR92" s="28"/>
      <c r="FS92" s="28"/>
      <c r="FT92" s="28"/>
      <c r="FU92" s="28"/>
      <c r="FV92" s="28"/>
      <c r="FW92" s="28"/>
    </row>
    <row r="93" spans="1:179" s="36" customFormat="1">
      <c r="A93" s="74"/>
      <c r="D93" s="73"/>
      <c r="E93" s="73"/>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9"/>
      <c r="BX93" s="29"/>
      <c r="BY93" s="29"/>
      <c r="BZ93" s="28"/>
      <c r="CA93" s="28"/>
      <c r="CB93" s="28"/>
      <c r="CC93" s="28"/>
      <c r="CD93" s="28"/>
      <c r="CE93" s="28"/>
      <c r="CF93" s="28"/>
      <c r="CG93" s="28"/>
      <c r="CH93" s="28"/>
      <c r="CI93" s="28"/>
      <c r="CJ93" s="28"/>
      <c r="CK93" s="28"/>
      <c r="CL93" s="28"/>
      <c r="CM93" s="28"/>
      <c r="CN93" s="28"/>
      <c r="CO93" s="28"/>
      <c r="CP93" s="28"/>
      <c r="CQ93" s="29"/>
      <c r="CR93" s="28"/>
      <c r="CS93" s="28"/>
      <c r="CT93" s="28"/>
      <c r="CU93" s="28"/>
      <c r="CV93" s="28"/>
      <c r="CW93" s="28"/>
      <c r="CX93" s="28"/>
      <c r="CY93" s="28"/>
      <c r="CZ93" s="28"/>
      <c r="DA93" s="28"/>
      <c r="DB93" s="28"/>
      <c r="DC93" s="28"/>
      <c r="DD93" s="28"/>
      <c r="DE93" s="28"/>
      <c r="DF93" s="28"/>
      <c r="DG93" s="28"/>
      <c r="DH93" s="28"/>
      <c r="DI93" s="28"/>
      <c r="DJ93" s="28"/>
      <c r="DK93" s="28"/>
      <c r="DL93" s="28"/>
      <c r="DM93" s="28"/>
      <c r="DN93" s="28"/>
      <c r="DO93" s="28"/>
      <c r="DP93" s="28"/>
      <c r="DQ93" s="28"/>
      <c r="DR93" s="28"/>
      <c r="DS93" s="28"/>
      <c r="DT93" s="28"/>
      <c r="DU93" s="28"/>
      <c r="DV93" s="28"/>
      <c r="DW93" s="28"/>
      <c r="DX93" s="28"/>
      <c r="DY93" s="28"/>
      <c r="DZ93" s="28"/>
      <c r="EA93" s="28"/>
      <c r="EB93" s="28"/>
      <c r="EC93" s="28"/>
      <c r="ED93" s="28"/>
      <c r="EE93" s="28"/>
      <c r="EF93" s="28"/>
      <c r="EG93" s="28"/>
      <c r="EH93" s="28"/>
      <c r="EI93" s="28"/>
      <c r="EJ93" s="28"/>
      <c r="EK93" s="28"/>
      <c r="EL93" s="28"/>
      <c r="EM93" s="28"/>
      <c r="EN93" s="28"/>
      <c r="EO93" s="28"/>
      <c r="EP93" s="28"/>
      <c r="EQ93" s="28"/>
      <c r="ER93" s="28"/>
      <c r="ES93" s="28"/>
      <c r="ET93" s="28"/>
      <c r="EU93" s="28"/>
      <c r="EV93" s="28"/>
      <c r="EW93" s="28"/>
      <c r="EX93" s="28"/>
      <c r="EY93" s="28"/>
      <c r="EZ93" s="28"/>
      <c r="FA93" s="28"/>
      <c r="FB93" s="28"/>
      <c r="FC93" s="28"/>
      <c r="FD93" s="28"/>
      <c r="FE93" s="28"/>
      <c r="FF93" s="28"/>
      <c r="FG93" s="28"/>
      <c r="FH93" s="28"/>
      <c r="FI93" s="28"/>
      <c r="FJ93" s="28"/>
      <c r="FK93" s="28"/>
      <c r="FL93" s="28"/>
      <c r="FM93" s="28"/>
      <c r="FN93" s="28"/>
      <c r="FO93" s="28"/>
      <c r="FP93" s="28"/>
      <c r="FQ93" s="28"/>
      <c r="FR93" s="28"/>
      <c r="FS93" s="28"/>
      <c r="FT93" s="28"/>
      <c r="FU93" s="28"/>
      <c r="FV93" s="28"/>
      <c r="FW93" s="28"/>
    </row>
    <row r="94" spans="1:179" s="36" customFormat="1">
      <c r="A94" s="74"/>
      <c r="D94" s="73"/>
      <c r="E94" s="73"/>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9"/>
      <c r="BX94" s="29"/>
      <c r="BY94" s="29"/>
      <c r="BZ94" s="28"/>
      <c r="CA94" s="28"/>
      <c r="CB94" s="28"/>
      <c r="CC94" s="28"/>
      <c r="CD94" s="28"/>
      <c r="CE94" s="28"/>
      <c r="CF94" s="28"/>
      <c r="CG94" s="28"/>
      <c r="CH94" s="28"/>
      <c r="CI94" s="28"/>
      <c r="CJ94" s="28"/>
      <c r="CK94" s="28"/>
      <c r="CL94" s="28"/>
      <c r="CM94" s="28"/>
      <c r="CN94" s="28"/>
      <c r="CO94" s="28"/>
      <c r="CP94" s="28"/>
      <c r="CQ94" s="29"/>
      <c r="CR94" s="28"/>
      <c r="CS94" s="28"/>
      <c r="CT94" s="28"/>
      <c r="CU94" s="28"/>
      <c r="CV94" s="28"/>
      <c r="CW94" s="28"/>
      <c r="CX94" s="28"/>
      <c r="CY94" s="28"/>
      <c r="CZ94" s="28"/>
      <c r="DA94" s="28"/>
      <c r="DB94" s="28"/>
      <c r="DC94" s="28"/>
      <c r="DD94" s="28"/>
      <c r="DE94" s="28"/>
      <c r="DF94" s="28"/>
      <c r="DG94" s="28"/>
      <c r="DH94" s="28"/>
      <c r="DI94" s="28"/>
      <c r="DJ94" s="28"/>
      <c r="DK94" s="28"/>
      <c r="DL94" s="28"/>
      <c r="DM94" s="28"/>
      <c r="DN94" s="28"/>
      <c r="DO94" s="28"/>
      <c r="DP94" s="28"/>
      <c r="DQ94" s="28"/>
      <c r="DR94" s="28"/>
      <c r="DS94" s="28"/>
      <c r="DT94" s="28"/>
      <c r="DU94" s="28"/>
      <c r="DV94" s="28"/>
      <c r="DW94" s="28"/>
      <c r="DX94" s="28"/>
      <c r="DY94" s="28"/>
      <c r="DZ94" s="28"/>
      <c r="EA94" s="28"/>
      <c r="EB94" s="28"/>
      <c r="EC94" s="28"/>
      <c r="ED94" s="28"/>
      <c r="EE94" s="28"/>
      <c r="EF94" s="28"/>
      <c r="EG94" s="28"/>
      <c r="EH94" s="28"/>
      <c r="EI94" s="28"/>
      <c r="EJ94" s="28"/>
      <c r="EK94" s="28"/>
      <c r="EL94" s="28"/>
      <c r="EM94" s="28"/>
      <c r="EN94" s="28"/>
      <c r="EO94" s="28"/>
      <c r="EP94" s="28"/>
      <c r="EQ94" s="28"/>
      <c r="ER94" s="28"/>
      <c r="ES94" s="28"/>
      <c r="ET94" s="28"/>
      <c r="EU94" s="28"/>
      <c r="EV94" s="28"/>
      <c r="EW94" s="28"/>
      <c r="EX94" s="28"/>
      <c r="EY94" s="28"/>
      <c r="EZ94" s="28"/>
      <c r="FA94" s="28"/>
      <c r="FB94" s="28"/>
      <c r="FC94" s="28"/>
      <c r="FD94" s="28"/>
      <c r="FE94" s="28"/>
      <c r="FF94" s="28"/>
      <c r="FG94" s="28"/>
      <c r="FH94" s="28"/>
      <c r="FI94" s="28"/>
      <c r="FJ94" s="28"/>
      <c r="FK94" s="28"/>
      <c r="FL94" s="28"/>
      <c r="FM94" s="28"/>
      <c r="FN94" s="28"/>
      <c r="FO94" s="28"/>
      <c r="FP94" s="28"/>
      <c r="FQ94" s="28"/>
      <c r="FR94" s="28"/>
      <c r="FS94" s="28"/>
      <c r="FT94" s="28"/>
      <c r="FU94" s="28"/>
      <c r="FV94" s="28"/>
      <c r="FW94" s="28"/>
    </row>
    <row r="95" spans="1:179" s="36" customFormat="1">
      <c r="A95" s="74"/>
      <c r="D95" s="73"/>
      <c r="E95" s="73"/>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9"/>
      <c r="BX95" s="29"/>
      <c r="BY95" s="29"/>
      <c r="BZ95" s="28"/>
      <c r="CA95" s="28"/>
      <c r="CB95" s="28"/>
      <c r="CC95" s="28"/>
      <c r="CD95" s="28"/>
      <c r="CE95" s="28"/>
      <c r="CF95" s="28"/>
      <c r="CG95" s="28"/>
      <c r="CH95" s="28"/>
      <c r="CI95" s="28"/>
      <c r="CJ95" s="28"/>
      <c r="CK95" s="28"/>
      <c r="CL95" s="28"/>
      <c r="CM95" s="28"/>
      <c r="CN95" s="28"/>
      <c r="CO95" s="28"/>
      <c r="CP95" s="28"/>
      <c r="CQ95" s="29"/>
      <c r="CR95" s="28"/>
      <c r="CS95" s="28"/>
      <c r="CT95" s="28"/>
      <c r="CU95" s="28"/>
      <c r="CV95" s="28"/>
      <c r="CW95" s="28"/>
      <c r="CX95" s="28"/>
      <c r="CY95" s="28"/>
      <c r="CZ95" s="28"/>
      <c r="DA95" s="28"/>
      <c r="DB95" s="28"/>
      <c r="DC95" s="28"/>
      <c r="DD95" s="28"/>
      <c r="DE95" s="28"/>
      <c r="DF95" s="28"/>
      <c r="DG95" s="28"/>
      <c r="DH95" s="28"/>
      <c r="DI95" s="28"/>
      <c r="DJ95" s="28"/>
      <c r="DK95" s="28"/>
      <c r="DL95" s="28"/>
      <c r="DM95" s="28"/>
      <c r="DN95" s="28"/>
      <c r="DO95" s="28"/>
      <c r="DP95" s="28"/>
      <c r="DQ95" s="28"/>
      <c r="DR95" s="28"/>
      <c r="DS95" s="28"/>
      <c r="DT95" s="28"/>
      <c r="DU95" s="28"/>
      <c r="DV95" s="28"/>
      <c r="DW95" s="28"/>
      <c r="DX95" s="28"/>
      <c r="DY95" s="28"/>
      <c r="DZ95" s="28"/>
      <c r="EA95" s="28"/>
      <c r="EB95" s="28"/>
      <c r="EC95" s="28"/>
      <c r="ED95" s="28"/>
      <c r="EE95" s="28"/>
      <c r="EF95" s="28"/>
      <c r="EG95" s="28"/>
      <c r="EH95" s="28"/>
      <c r="EI95" s="28"/>
      <c r="EJ95" s="28"/>
      <c r="EK95" s="28"/>
      <c r="EL95" s="28"/>
      <c r="EM95" s="28"/>
      <c r="EN95" s="28"/>
      <c r="EO95" s="28"/>
      <c r="EP95" s="28"/>
      <c r="EQ95" s="28"/>
      <c r="ER95" s="28"/>
      <c r="ES95" s="28"/>
      <c r="ET95" s="28"/>
      <c r="EU95" s="28"/>
      <c r="EV95" s="28"/>
      <c r="EW95" s="28"/>
      <c r="EX95" s="28"/>
      <c r="EY95" s="28"/>
      <c r="EZ95" s="28"/>
      <c r="FA95" s="28"/>
      <c r="FB95" s="28"/>
      <c r="FC95" s="28"/>
      <c r="FD95" s="28"/>
      <c r="FE95" s="28"/>
      <c r="FF95" s="28"/>
      <c r="FG95" s="28"/>
      <c r="FH95" s="28"/>
      <c r="FI95" s="28"/>
      <c r="FJ95" s="28"/>
      <c r="FK95" s="28"/>
      <c r="FL95" s="28"/>
      <c r="FM95" s="28"/>
      <c r="FN95" s="28"/>
      <c r="FO95" s="28"/>
      <c r="FP95" s="28"/>
      <c r="FQ95" s="28"/>
      <c r="FR95" s="28"/>
      <c r="FS95" s="28"/>
      <c r="FT95" s="28"/>
      <c r="FU95" s="28"/>
      <c r="FV95" s="28"/>
      <c r="FW95" s="28"/>
    </row>
    <row r="96" spans="1:179" s="36" customFormat="1">
      <c r="A96" s="74"/>
      <c r="D96" s="73"/>
      <c r="E96" s="73"/>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9"/>
      <c r="BX96" s="29"/>
      <c r="BY96" s="29"/>
      <c r="BZ96" s="28"/>
      <c r="CA96" s="28"/>
      <c r="CB96" s="28"/>
      <c r="CC96" s="28"/>
      <c r="CD96" s="28"/>
      <c r="CE96" s="28"/>
      <c r="CF96" s="28"/>
      <c r="CG96" s="28"/>
      <c r="CH96" s="28"/>
      <c r="CI96" s="28"/>
      <c r="CJ96" s="28"/>
      <c r="CK96" s="28"/>
      <c r="CL96" s="28"/>
      <c r="CM96" s="28"/>
      <c r="CN96" s="28"/>
      <c r="CO96" s="28"/>
      <c r="CP96" s="28"/>
      <c r="CQ96" s="29"/>
      <c r="CR96" s="28"/>
      <c r="CS96" s="28"/>
      <c r="CT96" s="28"/>
      <c r="CU96" s="28"/>
      <c r="CV96" s="28"/>
      <c r="CW96" s="28"/>
      <c r="CX96" s="28"/>
      <c r="CY96" s="28"/>
      <c r="CZ96" s="28"/>
      <c r="DA96" s="28"/>
      <c r="DB96" s="28"/>
      <c r="DC96" s="28"/>
      <c r="DD96" s="28"/>
      <c r="DE96" s="28"/>
      <c r="DF96" s="28"/>
      <c r="DG96" s="28"/>
      <c r="DH96" s="28"/>
      <c r="DI96" s="28"/>
      <c r="DJ96" s="28"/>
      <c r="DK96" s="28"/>
      <c r="DL96" s="28"/>
      <c r="DM96" s="28"/>
      <c r="DN96" s="28"/>
      <c r="DO96" s="28"/>
      <c r="DP96" s="28"/>
      <c r="DQ96" s="28"/>
      <c r="DR96" s="28"/>
      <c r="DS96" s="28"/>
      <c r="DT96" s="28"/>
      <c r="DU96" s="28"/>
      <c r="DV96" s="28"/>
      <c r="DW96" s="28"/>
      <c r="DX96" s="28"/>
      <c r="DY96" s="28"/>
      <c r="DZ96" s="28"/>
      <c r="EA96" s="28"/>
      <c r="EB96" s="28"/>
      <c r="EC96" s="28"/>
      <c r="ED96" s="28"/>
      <c r="EE96" s="28"/>
      <c r="EF96" s="28"/>
      <c r="EG96" s="28"/>
      <c r="EH96" s="28"/>
      <c r="EI96" s="28"/>
      <c r="EJ96" s="28"/>
      <c r="EK96" s="28"/>
      <c r="EL96" s="28"/>
      <c r="EM96" s="28"/>
      <c r="EN96" s="28"/>
      <c r="EO96" s="28"/>
      <c r="EP96" s="28"/>
      <c r="EQ96" s="28"/>
      <c r="ER96" s="28"/>
      <c r="ES96" s="28"/>
      <c r="ET96" s="28"/>
      <c r="EU96" s="28"/>
      <c r="EV96" s="28"/>
      <c r="EW96" s="28"/>
      <c r="EX96" s="28"/>
      <c r="EY96" s="28"/>
      <c r="EZ96" s="28"/>
      <c r="FA96" s="28"/>
      <c r="FB96" s="28"/>
      <c r="FC96" s="28"/>
      <c r="FD96" s="28"/>
      <c r="FE96" s="28"/>
      <c r="FF96" s="28"/>
      <c r="FG96" s="28"/>
      <c r="FH96" s="28"/>
      <c r="FI96" s="28"/>
      <c r="FJ96" s="28"/>
      <c r="FK96" s="28"/>
      <c r="FL96" s="28"/>
      <c r="FM96" s="28"/>
      <c r="FN96" s="28"/>
      <c r="FO96" s="28"/>
      <c r="FP96" s="28"/>
      <c r="FQ96" s="28"/>
      <c r="FR96" s="28"/>
      <c r="FS96" s="28"/>
      <c r="FT96" s="28"/>
      <c r="FU96" s="28"/>
      <c r="FV96" s="28"/>
      <c r="FW96" s="28"/>
    </row>
    <row r="97" spans="1:179" s="36" customFormat="1">
      <c r="A97" s="74"/>
      <c r="D97" s="73"/>
      <c r="E97" s="73"/>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9"/>
      <c r="BX97" s="29"/>
      <c r="BY97" s="29"/>
      <c r="BZ97" s="28"/>
      <c r="CA97" s="28"/>
      <c r="CB97" s="28"/>
      <c r="CC97" s="28"/>
      <c r="CD97" s="28"/>
      <c r="CE97" s="28"/>
      <c r="CF97" s="28"/>
      <c r="CG97" s="28"/>
      <c r="CH97" s="28"/>
      <c r="CI97" s="28"/>
      <c r="CJ97" s="28"/>
      <c r="CK97" s="28"/>
      <c r="CL97" s="28"/>
      <c r="CM97" s="28"/>
      <c r="CN97" s="28"/>
      <c r="CO97" s="28"/>
      <c r="CP97" s="28"/>
      <c r="CQ97" s="29"/>
      <c r="CR97" s="28"/>
      <c r="CS97" s="28"/>
      <c r="CT97" s="28"/>
      <c r="CU97" s="28"/>
      <c r="CV97" s="28"/>
      <c r="CW97" s="28"/>
      <c r="CX97" s="28"/>
      <c r="CY97" s="28"/>
      <c r="CZ97" s="28"/>
      <c r="DA97" s="28"/>
      <c r="DB97" s="28"/>
      <c r="DC97" s="28"/>
      <c r="DD97" s="28"/>
      <c r="DE97" s="28"/>
      <c r="DF97" s="28"/>
      <c r="DG97" s="28"/>
      <c r="DH97" s="28"/>
      <c r="DI97" s="28"/>
      <c r="DJ97" s="28"/>
      <c r="DK97" s="28"/>
      <c r="DL97" s="28"/>
      <c r="DM97" s="28"/>
      <c r="DN97" s="28"/>
      <c r="DO97" s="28"/>
      <c r="DP97" s="28"/>
      <c r="DQ97" s="28"/>
      <c r="DR97" s="28"/>
      <c r="DS97" s="28"/>
      <c r="DT97" s="28"/>
      <c r="DU97" s="28"/>
      <c r="DV97" s="28"/>
      <c r="DW97" s="28"/>
      <c r="DX97" s="28"/>
      <c r="DY97" s="28"/>
      <c r="DZ97" s="28"/>
      <c r="EA97" s="28"/>
      <c r="EB97" s="28"/>
      <c r="EC97" s="28"/>
      <c r="ED97" s="28"/>
      <c r="EE97" s="28"/>
      <c r="EF97" s="28"/>
      <c r="EG97" s="28"/>
      <c r="EH97" s="28"/>
      <c r="EI97" s="28"/>
      <c r="EJ97" s="28"/>
      <c r="EK97" s="28"/>
      <c r="EL97" s="28"/>
      <c r="EM97" s="28"/>
      <c r="EN97" s="28"/>
      <c r="EO97" s="28"/>
      <c r="EP97" s="28"/>
      <c r="EQ97" s="28"/>
      <c r="ER97" s="28"/>
      <c r="ES97" s="28"/>
      <c r="ET97" s="28"/>
      <c r="EU97" s="28"/>
      <c r="EV97" s="28"/>
      <c r="EW97" s="28"/>
      <c r="EX97" s="28"/>
      <c r="EY97" s="28"/>
      <c r="EZ97" s="28"/>
      <c r="FA97" s="28"/>
      <c r="FB97" s="28"/>
      <c r="FC97" s="28"/>
      <c r="FD97" s="28"/>
      <c r="FE97" s="28"/>
      <c r="FF97" s="28"/>
      <c r="FG97" s="28"/>
      <c r="FH97" s="28"/>
      <c r="FI97" s="28"/>
      <c r="FJ97" s="28"/>
      <c r="FK97" s="28"/>
      <c r="FL97" s="28"/>
      <c r="FM97" s="28"/>
      <c r="FN97" s="28"/>
      <c r="FO97" s="28"/>
      <c r="FP97" s="28"/>
      <c r="FQ97" s="28"/>
      <c r="FR97" s="28"/>
      <c r="FS97" s="28"/>
      <c r="FT97" s="28"/>
      <c r="FU97" s="28"/>
      <c r="FV97" s="28"/>
      <c r="FW97" s="28"/>
    </row>
    <row r="98" spans="1:179" s="36" customFormat="1">
      <c r="A98" s="74"/>
      <c r="D98" s="73"/>
      <c r="E98" s="73"/>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9"/>
      <c r="BX98" s="29"/>
      <c r="BY98" s="29"/>
      <c r="BZ98" s="28"/>
      <c r="CA98" s="28"/>
      <c r="CB98" s="28"/>
      <c r="CC98" s="28"/>
      <c r="CD98" s="28"/>
      <c r="CE98" s="28"/>
      <c r="CF98" s="28"/>
      <c r="CG98" s="28"/>
      <c r="CH98" s="28"/>
      <c r="CI98" s="28"/>
      <c r="CJ98" s="28"/>
      <c r="CK98" s="28"/>
      <c r="CL98" s="28"/>
      <c r="CM98" s="28"/>
      <c r="CN98" s="28"/>
      <c r="CO98" s="28"/>
      <c r="CP98" s="28"/>
      <c r="CQ98" s="29"/>
      <c r="CR98" s="28"/>
      <c r="CS98" s="28"/>
      <c r="CT98" s="28"/>
      <c r="CU98" s="28"/>
      <c r="CV98" s="28"/>
      <c r="CW98" s="28"/>
      <c r="CX98" s="28"/>
      <c r="CY98" s="28"/>
      <c r="CZ98" s="28"/>
      <c r="DA98" s="28"/>
      <c r="DB98" s="28"/>
      <c r="DC98" s="28"/>
      <c r="DD98" s="28"/>
      <c r="DE98" s="28"/>
      <c r="DF98" s="28"/>
      <c r="DG98" s="28"/>
      <c r="DH98" s="28"/>
      <c r="DI98" s="28"/>
      <c r="DJ98" s="28"/>
      <c r="DK98" s="28"/>
      <c r="DL98" s="28"/>
      <c r="DM98" s="28"/>
      <c r="DN98" s="28"/>
      <c r="DO98" s="28"/>
      <c r="DP98" s="28"/>
      <c r="DQ98" s="28"/>
      <c r="DR98" s="28"/>
      <c r="DS98" s="28"/>
      <c r="DT98" s="28"/>
      <c r="DU98" s="28"/>
      <c r="DV98" s="28"/>
      <c r="DW98" s="28"/>
      <c r="DX98" s="28"/>
      <c r="DY98" s="28"/>
      <c r="DZ98" s="28"/>
      <c r="EA98" s="28"/>
      <c r="EB98" s="28"/>
      <c r="EC98" s="28"/>
      <c r="ED98" s="28"/>
      <c r="EE98" s="28"/>
      <c r="EF98" s="28"/>
      <c r="EG98" s="28"/>
      <c r="EH98" s="28"/>
      <c r="EI98" s="28"/>
      <c r="EJ98" s="28"/>
      <c r="EK98" s="28"/>
      <c r="EL98" s="28"/>
      <c r="EM98" s="28"/>
      <c r="EN98" s="28"/>
      <c r="EO98" s="28"/>
      <c r="EP98" s="28"/>
      <c r="EQ98" s="28"/>
      <c r="ER98" s="28"/>
      <c r="ES98" s="28"/>
      <c r="ET98" s="28"/>
      <c r="EU98" s="28"/>
      <c r="EV98" s="28"/>
      <c r="EW98" s="28"/>
      <c r="EX98" s="28"/>
      <c r="EY98" s="28"/>
      <c r="EZ98" s="28"/>
      <c r="FA98" s="28"/>
      <c r="FB98" s="28"/>
      <c r="FC98" s="28"/>
      <c r="FD98" s="28"/>
      <c r="FE98" s="28"/>
      <c r="FF98" s="28"/>
      <c r="FG98" s="28"/>
      <c r="FH98" s="28"/>
      <c r="FI98" s="28"/>
      <c r="FJ98" s="28"/>
      <c r="FK98" s="28"/>
      <c r="FL98" s="28"/>
      <c r="FM98" s="28"/>
      <c r="FN98" s="28"/>
      <c r="FO98" s="28"/>
      <c r="FP98" s="28"/>
      <c r="FQ98" s="28"/>
      <c r="FR98" s="28"/>
      <c r="FS98" s="28"/>
      <c r="FT98" s="28"/>
      <c r="FU98" s="28"/>
      <c r="FV98" s="28"/>
      <c r="FW98" s="28"/>
    </row>
    <row r="99" spans="1:179" s="36" customFormat="1">
      <c r="A99" s="74"/>
      <c r="D99" s="73"/>
      <c r="E99" s="73"/>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c r="BL99" s="28"/>
      <c r="BM99" s="28"/>
      <c r="BN99" s="28"/>
      <c r="BO99" s="28"/>
      <c r="BP99" s="28"/>
      <c r="BQ99" s="28"/>
      <c r="BR99" s="28"/>
      <c r="BS99" s="28"/>
      <c r="BT99" s="28"/>
      <c r="BU99" s="28"/>
      <c r="BV99" s="28"/>
      <c r="BW99" s="29"/>
      <c r="BX99" s="29"/>
      <c r="BY99" s="29"/>
      <c r="BZ99" s="28"/>
      <c r="CA99" s="28"/>
      <c r="CB99" s="28"/>
      <c r="CC99" s="28"/>
      <c r="CD99" s="28"/>
      <c r="CE99" s="28"/>
      <c r="CF99" s="28"/>
      <c r="CG99" s="28"/>
      <c r="CH99" s="28"/>
      <c r="CI99" s="28"/>
      <c r="CJ99" s="28"/>
      <c r="CK99" s="28"/>
      <c r="CL99" s="28"/>
      <c r="CM99" s="28"/>
      <c r="CN99" s="28"/>
      <c r="CO99" s="28"/>
      <c r="CP99" s="28"/>
      <c r="CQ99" s="29"/>
      <c r="CR99" s="28"/>
      <c r="CS99" s="28"/>
      <c r="CT99" s="28"/>
      <c r="CU99" s="28"/>
      <c r="CV99" s="28"/>
      <c r="CW99" s="28"/>
      <c r="CX99" s="28"/>
      <c r="CY99" s="28"/>
      <c r="CZ99" s="28"/>
      <c r="DA99" s="28"/>
      <c r="DB99" s="28"/>
      <c r="DC99" s="28"/>
      <c r="DD99" s="28"/>
      <c r="DE99" s="28"/>
      <c r="DF99" s="28"/>
      <c r="DG99" s="28"/>
      <c r="DH99" s="28"/>
      <c r="DI99" s="28"/>
      <c r="DJ99" s="28"/>
      <c r="DK99" s="28"/>
      <c r="DL99" s="28"/>
      <c r="DM99" s="28"/>
      <c r="DN99" s="28"/>
      <c r="DO99" s="28"/>
      <c r="DP99" s="28"/>
      <c r="DQ99" s="28"/>
      <c r="DR99" s="28"/>
      <c r="DS99" s="28"/>
      <c r="DT99" s="28"/>
      <c r="DU99" s="28"/>
      <c r="DV99" s="28"/>
      <c r="DW99" s="28"/>
      <c r="DX99" s="28"/>
      <c r="DY99" s="28"/>
      <c r="DZ99" s="28"/>
      <c r="EA99" s="28"/>
      <c r="EB99" s="28"/>
      <c r="EC99" s="28"/>
      <c r="ED99" s="28"/>
      <c r="EE99" s="28"/>
      <c r="EF99" s="28"/>
      <c r="EG99" s="28"/>
      <c r="EH99" s="28"/>
      <c r="EI99" s="28"/>
      <c r="EJ99" s="28"/>
      <c r="EK99" s="28"/>
      <c r="EL99" s="28"/>
      <c r="EM99" s="28"/>
      <c r="EN99" s="28"/>
      <c r="EO99" s="28"/>
      <c r="EP99" s="28"/>
      <c r="EQ99" s="28"/>
      <c r="ER99" s="28"/>
      <c r="ES99" s="28"/>
      <c r="ET99" s="28"/>
      <c r="EU99" s="28"/>
      <c r="EV99" s="28"/>
      <c r="EW99" s="28"/>
      <c r="EX99" s="28"/>
      <c r="EY99" s="28"/>
      <c r="EZ99" s="28"/>
      <c r="FA99" s="28"/>
      <c r="FB99" s="28"/>
      <c r="FC99" s="28"/>
      <c r="FD99" s="28"/>
      <c r="FE99" s="28"/>
      <c r="FF99" s="28"/>
      <c r="FG99" s="28"/>
      <c r="FH99" s="28"/>
      <c r="FI99" s="28"/>
      <c r="FJ99" s="28"/>
      <c r="FK99" s="28"/>
      <c r="FL99" s="28"/>
      <c r="FM99" s="28"/>
      <c r="FN99" s="28"/>
      <c r="FO99" s="28"/>
      <c r="FP99" s="28"/>
      <c r="FQ99" s="28"/>
      <c r="FR99" s="28"/>
      <c r="FS99" s="28"/>
      <c r="FT99" s="28"/>
      <c r="FU99" s="28"/>
      <c r="FV99" s="28"/>
      <c r="FW99" s="28"/>
    </row>
    <row r="100" spans="1:179" s="36" customFormat="1">
      <c r="A100" s="74"/>
      <c r="D100" s="73"/>
      <c r="E100" s="73"/>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c r="BL100" s="28"/>
      <c r="BM100" s="28"/>
      <c r="BN100" s="28"/>
      <c r="BO100" s="28"/>
      <c r="BP100" s="28"/>
      <c r="BQ100" s="28"/>
      <c r="BR100" s="28"/>
      <c r="BS100" s="28"/>
      <c r="BT100" s="28"/>
      <c r="BU100" s="28"/>
      <c r="BV100" s="28"/>
      <c r="BW100" s="29"/>
      <c r="BX100" s="29"/>
      <c r="BY100" s="29"/>
      <c r="BZ100" s="28"/>
      <c r="CA100" s="28"/>
      <c r="CB100" s="28"/>
      <c r="CC100" s="28"/>
      <c r="CD100" s="28"/>
      <c r="CE100" s="28"/>
      <c r="CF100" s="28"/>
      <c r="CG100" s="28"/>
      <c r="CH100" s="28"/>
      <c r="CI100" s="28"/>
      <c r="CJ100" s="28"/>
      <c r="CK100" s="28"/>
      <c r="CL100" s="28"/>
      <c r="CM100" s="28"/>
      <c r="CN100" s="28"/>
      <c r="CO100" s="28"/>
      <c r="CP100" s="28"/>
      <c r="CQ100" s="29"/>
      <c r="CR100" s="28"/>
      <c r="CS100" s="28"/>
      <c r="CT100" s="28"/>
      <c r="CU100" s="28"/>
      <c r="CV100" s="28"/>
      <c r="CW100" s="28"/>
      <c r="CX100" s="28"/>
      <c r="CY100" s="28"/>
      <c r="CZ100" s="28"/>
      <c r="DA100" s="28"/>
      <c r="DB100" s="28"/>
      <c r="DC100" s="28"/>
      <c r="DD100" s="28"/>
      <c r="DE100" s="28"/>
      <c r="DF100" s="28"/>
      <c r="DG100" s="28"/>
      <c r="DH100" s="28"/>
      <c r="DI100" s="28"/>
      <c r="DJ100" s="28"/>
      <c r="DK100" s="28"/>
      <c r="DL100" s="28"/>
      <c r="DM100" s="28"/>
      <c r="DN100" s="28"/>
      <c r="DO100" s="28"/>
      <c r="DP100" s="28"/>
      <c r="DQ100" s="28"/>
      <c r="DR100" s="28"/>
      <c r="DS100" s="28"/>
      <c r="DT100" s="28"/>
      <c r="DU100" s="28"/>
      <c r="DV100" s="28"/>
      <c r="DW100" s="28"/>
      <c r="DX100" s="28"/>
      <c r="DY100" s="28"/>
      <c r="DZ100" s="28"/>
      <c r="EA100" s="28"/>
      <c r="EB100" s="28"/>
      <c r="EC100" s="28"/>
      <c r="ED100" s="28"/>
      <c r="EE100" s="28"/>
      <c r="EF100" s="28"/>
      <c r="EG100" s="28"/>
      <c r="EH100" s="28"/>
      <c r="EI100" s="28"/>
      <c r="EJ100" s="28"/>
      <c r="EK100" s="28"/>
      <c r="EL100" s="28"/>
      <c r="EM100" s="28"/>
      <c r="EN100" s="28"/>
      <c r="EO100" s="28"/>
      <c r="EP100" s="28"/>
      <c r="EQ100" s="28"/>
      <c r="ER100" s="28"/>
      <c r="ES100" s="28"/>
      <c r="ET100" s="28"/>
      <c r="EU100" s="28"/>
      <c r="EV100" s="28"/>
      <c r="EW100" s="28"/>
      <c r="EX100" s="28"/>
      <c r="EY100" s="28"/>
      <c r="EZ100" s="28"/>
      <c r="FA100" s="28"/>
      <c r="FB100" s="28"/>
      <c r="FC100" s="28"/>
      <c r="FD100" s="28"/>
      <c r="FE100" s="28"/>
      <c r="FF100" s="28"/>
      <c r="FG100" s="28"/>
      <c r="FH100" s="28"/>
      <c r="FI100" s="28"/>
      <c r="FJ100" s="28"/>
      <c r="FK100" s="28"/>
      <c r="FL100" s="28"/>
      <c r="FM100" s="28"/>
      <c r="FN100" s="28"/>
      <c r="FO100" s="28"/>
      <c r="FP100" s="28"/>
      <c r="FQ100" s="28"/>
      <c r="FR100" s="28"/>
      <c r="FS100" s="28"/>
      <c r="FT100" s="28"/>
      <c r="FU100" s="28"/>
      <c r="FV100" s="28"/>
      <c r="FW100" s="28"/>
    </row>
    <row r="101" spans="1:179" s="36" customFormat="1">
      <c r="A101" s="74"/>
      <c r="D101" s="73"/>
      <c r="E101" s="73"/>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9"/>
      <c r="BX101" s="29"/>
      <c r="BY101" s="29"/>
      <c r="BZ101" s="28"/>
      <c r="CA101" s="28"/>
      <c r="CB101" s="28"/>
      <c r="CC101" s="28"/>
      <c r="CD101" s="28"/>
      <c r="CE101" s="28"/>
      <c r="CF101" s="28"/>
      <c r="CG101" s="28"/>
      <c r="CH101" s="28"/>
      <c r="CI101" s="28"/>
      <c r="CJ101" s="28"/>
      <c r="CK101" s="28"/>
      <c r="CL101" s="28"/>
      <c r="CM101" s="28"/>
      <c r="CN101" s="28"/>
      <c r="CO101" s="28"/>
      <c r="CP101" s="28"/>
      <c r="CQ101" s="29"/>
      <c r="CR101" s="28"/>
      <c r="CS101" s="28"/>
      <c r="CT101" s="28"/>
      <c r="CU101" s="28"/>
      <c r="CV101" s="28"/>
      <c r="CW101" s="28"/>
      <c r="CX101" s="28"/>
      <c r="CY101" s="28"/>
      <c r="CZ101" s="28"/>
      <c r="DA101" s="28"/>
      <c r="DB101" s="28"/>
      <c r="DC101" s="28"/>
      <c r="DD101" s="28"/>
      <c r="DE101" s="28"/>
      <c r="DF101" s="28"/>
      <c r="DG101" s="28"/>
      <c r="DH101" s="28"/>
      <c r="DI101" s="28"/>
      <c r="DJ101" s="28"/>
      <c r="DK101" s="28"/>
      <c r="DL101" s="28"/>
      <c r="DM101" s="28"/>
      <c r="DN101" s="28"/>
      <c r="DO101" s="28"/>
      <c r="DP101" s="28"/>
      <c r="DQ101" s="28"/>
      <c r="DR101" s="28"/>
      <c r="DS101" s="28"/>
      <c r="DT101" s="28"/>
      <c r="DU101" s="28"/>
      <c r="DV101" s="28"/>
      <c r="DW101" s="28"/>
      <c r="DX101" s="28"/>
      <c r="DY101" s="28"/>
      <c r="DZ101" s="28"/>
      <c r="EA101" s="28"/>
      <c r="EB101" s="28"/>
      <c r="EC101" s="28"/>
      <c r="ED101" s="28"/>
      <c r="EE101" s="28"/>
      <c r="EF101" s="28"/>
      <c r="EG101" s="28"/>
      <c r="EH101" s="28"/>
      <c r="EI101" s="28"/>
      <c r="EJ101" s="28"/>
      <c r="EK101" s="28"/>
      <c r="EL101" s="28"/>
      <c r="EM101" s="28"/>
      <c r="EN101" s="28"/>
      <c r="EO101" s="28"/>
      <c r="EP101" s="28"/>
      <c r="EQ101" s="28"/>
      <c r="ER101" s="28"/>
      <c r="ES101" s="28"/>
      <c r="ET101" s="28"/>
      <c r="EU101" s="28"/>
      <c r="EV101" s="28"/>
      <c r="EW101" s="28"/>
      <c r="EX101" s="28"/>
      <c r="EY101" s="28"/>
      <c r="EZ101" s="28"/>
      <c r="FA101" s="28"/>
      <c r="FB101" s="28"/>
      <c r="FC101" s="28"/>
      <c r="FD101" s="28"/>
      <c r="FE101" s="28"/>
      <c r="FF101" s="28"/>
      <c r="FG101" s="28"/>
      <c r="FH101" s="28"/>
      <c r="FI101" s="28"/>
      <c r="FJ101" s="28"/>
      <c r="FK101" s="28"/>
      <c r="FL101" s="28"/>
      <c r="FM101" s="28"/>
      <c r="FN101" s="28"/>
      <c r="FO101" s="28"/>
      <c r="FP101" s="28"/>
      <c r="FQ101" s="28"/>
      <c r="FR101" s="28"/>
      <c r="FS101" s="28"/>
      <c r="FT101" s="28"/>
      <c r="FU101" s="28"/>
      <c r="FV101" s="28"/>
      <c r="FW101" s="28"/>
    </row>
    <row r="102" spans="1:179" s="36" customFormat="1">
      <c r="A102" s="74"/>
      <c r="D102" s="73"/>
      <c r="E102" s="73"/>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c r="CA102" s="28"/>
      <c r="CB102" s="28"/>
      <c r="CC102" s="28"/>
      <c r="CD102" s="28"/>
      <c r="CE102" s="28"/>
      <c r="CF102" s="28"/>
      <c r="CG102" s="28"/>
      <c r="CH102" s="28"/>
      <c r="CI102" s="28"/>
      <c r="CJ102" s="28"/>
      <c r="CK102" s="28"/>
      <c r="CL102" s="28"/>
      <c r="CM102" s="28"/>
      <c r="CN102" s="28"/>
      <c r="CO102" s="28"/>
      <c r="CP102" s="28"/>
      <c r="CQ102" s="29"/>
      <c r="CR102" s="28"/>
      <c r="CS102" s="28"/>
      <c r="CT102" s="28"/>
      <c r="CU102" s="28"/>
      <c r="CV102" s="28"/>
      <c r="CW102" s="28"/>
      <c r="CX102" s="28"/>
      <c r="CY102" s="28"/>
      <c r="CZ102" s="28"/>
      <c r="DA102" s="28"/>
      <c r="DB102" s="28"/>
      <c r="DC102" s="28"/>
      <c r="DD102" s="28"/>
      <c r="DE102" s="28"/>
      <c r="DF102" s="28"/>
      <c r="DG102" s="28"/>
      <c r="DH102" s="28"/>
      <c r="DI102" s="28"/>
      <c r="DJ102" s="28"/>
      <c r="DK102" s="28"/>
      <c r="DL102" s="28"/>
      <c r="DM102" s="28"/>
      <c r="DN102" s="28"/>
      <c r="DO102" s="28"/>
      <c r="DP102" s="28"/>
      <c r="DQ102" s="28"/>
      <c r="DR102" s="28"/>
      <c r="DS102" s="28"/>
      <c r="DT102" s="28"/>
      <c r="DU102" s="28"/>
      <c r="DV102" s="28"/>
      <c r="DW102" s="28"/>
      <c r="DX102" s="28"/>
      <c r="DY102" s="28"/>
      <c r="DZ102" s="28"/>
      <c r="EA102" s="28"/>
      <c r="EB102" s="28"/>
      <c r="EC102" s="28"/>
      <c r="ED102" s="28"/>
      <c r="EE102" s="28"/>
      <c r="EF102" s="28"/>
      <c r="EG102" s="28"/>
      <c r="EH102" s="28"/>
      <c r="EI102" s="28"/>
      <c r="EJ102" s="28"/>
      <c r="EK102" s="28"/>
      <c r="EL102" s="28"/>
      <c r="EM102" s="28"/>
      <c r="EN102" s="28"/>
      <c r="EO102" s="28"/>
      <c r="EP102" s="28"/>
      <c r="EQ102" s="28"/>
      <c r="ER102" s="28"/>
      <c r="ES102" s="28"/>
      <c r="ET102" s="28"/>
      <c r="EU102" s="28"/>
      <c r="EV102" s="28"/>
      <c r="EW102" s="28"/>
      <c r="EX102" s="28"/>
      <c r="EY102" s="28"/>
      <c r="EZ102" s="28"/>
      <c r="FA102" s="28"/>
      <c r="FB102" s="28"/>
      <c r="FC102" s="28"/>
      <c r="FD102" s="28"/>
      <c r="FE102" s="28"/>
      <c r="FF102" s="28"/>
      <c r="FG102" s="28"/>
      <c r="FH102" s="28"/>
      <c r="FI102" s="28"/>
      <c r="FJ102" s="28"/>
      <c r="FK102" s="28"/>
      <c r="FL102" s="28"/>
      <c r="FM102" s="28"/>
      <c r="FN102" s="28"/>
      <c r="FO102" s="28"/>
      <c r="FP102" s="28"/>
      <c r="FQ102" s="28"/>
      <c r="FR102" s="28"/>
      <c r="FS102" s="28"/>
      <c r="FT102" s="28"/>
      <c r="FU102" s="28"/>
      <c r="FV102" s="28"/>
      <c r="FW102" s="28"/>
    </row>
    <row r="103" spans="1:179" s="36" customFormat="1" ht="12" customHeight="1">
      <c r="A103" s="74"/>
      <c r="D103" s="73"/>
      <c r="E103" s="73"/>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c r="CA103" s="28"/>
      <c r="CB103" s="28"/>
      <c r="CC103" s="28"/>
      <c r="CD103" s="28"/>
      <c r="CE103" s="28"/>
      <c r="CF103" s="28"/>
      <c r="CG103" s="28"/>
      <c r="CH103" s="28"/>
      <c r="CI103" s="28"/>
      <c r="CJ103" s="28"/>
      <c r="CK103" s="28"/>
      <c r="CL103" s="28"/>
      <c r="CM103" s="28"/>
      <c r="CN103" s="28"/>
      <c r="CO103" s="28"/>
      <c r="CP103" s="28"/>
      <c r="CQ103" s="29"/>
      <c r="CR103" s="28"/>
      <c r="CS103" s="28"/>
      <c r="CT103" s="28"/>
      <c r="CU103" s="28"/>
      <c r="CV103" s="28"/>
      <c r="CW103" s="28"/>
      <c r="CX103" s="28"/>
      <c r="CY103" s="28"/>
      <c r="CZ103" s="28"/>
      <c r="DA103" s="28"/>
      <c r="DB103" s="28"/>
      <c r="DC103" s="28"/>
      <c r="DD103" s="28"/>
      <c r="DE103" s="28"/>
      <c r="DF103" s="28"/>
      <c r="DG103" s="28"/>
      <c r="DH103" s="28"/>
      <c r="DI103" s="28"/>
      <c r="DJ103" s="28"/>
      <c r="DK103" s="28"/>
      <c r="DL103" s="28"/>
      <c r="DM103" s="28"/>
      <c r="DN103" s="28"/>
      <c r="DO103" s="28"/>
      <c r="DP103" s="28"/>
      <c r="DQ103" s="28"/>
      <c r="DR103" s="28"/>
      <c r="DS103" s="28"/>
      <c r="DT103" s="28"/>
      <c r="DU103" s="28"/>
      <c r="DV103" s="28"/>
      <c r="DW103" s="28"/>
      <c r="DX103" s="28"/>
      <c r="DY103" s="28"/>
      <c r="DZ103" s="28"/>
      <c r="EA103" s="28"/>
      <c r="EB103" s="28"/>
      <c r="EC103" s="28"/>
      <c r="ED103" s="28"/>
      <c r="EE103" s="28"/>
      <c r="EF103" s="28"/>
      <c r="EG103" s="28"/>
      <c r="EH103" s="28"/>
      <c r="EI103" s="28"/>
      <c r="EJ103" s="28"/>
      <c r="EK103" s="28"/>
      <c r="EL103" s="28"/>
      <c r="EM103" s="28"/>
      <c r="EN103" s="28"/>
      <c r="EO103" s="28"/>
      <c r="EP103" s="28"/>
      <c r="EQ103" s="28"/>
      <c r="ER103" s="28"/>
      <c r="ES103" s="28"/>
      <c r="ET103" s="28"/>
      <c r="EU103" s="28"/>
      <c r="EV103" s="28"/>
      <c r="EW103" s="28"/>
      <c r="EX103" s="28"/>
      <c r="EY103" s="28"/>
      <c r="EZ103" s="28"/>
      <c r="FA103" s="28"/>
      <c r="FB103" s="28"/>
      <c r="FC103" s="28"/>
      <c r="FD103" s="28"/>
      <c r="FE103" s="28"/>
      <c r="FF103" s="28"/>
      <c r="FG103" s="28"/>
      <c r="FH103" s="28"/>
      <c r="FI103" s="28"/>
      <c r="FJ103" s="28"/>
      <c r="FK103" s="28"/>
      <c r="FL103" s="28"/>
      <c r="FM103" s="28"/>
      <c r="FN103" s="28"/>
      <c r="FO103" s="28"/>
      <c r="FP103" s="28"/>
      <c r="FQ103" s="28"/>
      <c r="FR103" s="28"/>
      <c r="FS103" s="28"/>
      <c r="FT103" s="28"/>
      <c r="FU103" s="28"/>
      <c r="FV103" s="28"/>
      <c r="FW103" s="28"/>
    </row>
    <row r="104" spans="1:179" s="36" customFormat="1">
      <c r="A104" s="74"/>
      <c r="D104" s="73"/>
      <c r="E104" s="73"/>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c r="CA104" s="28"/>
      <c r="CB104" s="28"/>
      <c r="CC104" s="28"/>
      <c r="CD104" s="28"/>
      <c r="CE104" s="28"/>
      <c r="CF104" s="28"/>
      <c r="CG104" s="28"/>
      <c r="CH104" s="28"/>
      <c r="CI104" s="28"/>
      <c r="CJ104" s="28"/>
      <c r="CK104" s="28"/>
      <c r="CL104" s="28"/>
      <c r="CM104" s="28"/>
      <c r="CN104" s="28"/>
      <c r="CO104" s="28"/>
      <c r="CP104" s="28"/>
      <c r="CQ104" s="29"/>
      <c r="CR104" s="28"/>
      <c r="CS104" s="28"/>
      <c r="CT104" s="28"/>
      <c r="CU104" s="28"/>
      <c r="CV104" s="28"/>
      <c r="CW104" s="28"/>
      <c r="CX104" s="28"/>
      <c r="CY104" s="28"/>
      <c r="CZ104" s="28"/>
      <c r="DA104" s="28"/>
      <c r="DB104" s="28"/>
      <c r="DC104" s="28"/>
      <c r="DD104" s="28"/>
      <c r="DE104" s="28"/>
      <c r="DF104" s="28"/>
      <c r="DG104" s="28"/>
      <c r="DH104" s="28"/>
      <c r="DI104" s="28"/>
      <c r="DJ104" s="28"/>
      <c r="DK104" s="28"/>
      <c r="DL104" s="28"/>
      <c r="DM104" s="28"/>
      <c r="DN104" s="28"/>
      <c r="DO104" s="28"/>
      <c r="DP104" s="28"/>
      <c r="DQ104" s="28"/>
      <c r="DR104" s="28"/>
      <c r="DS104" s="28"/>
      <c r="DT104" s="28"/>
      <c r="DU104" s="28"/>
      <c r="DV104" s="28"/>
      <c r="DW104" s="28"/>
      <c r="DX104" s="28"/>
      <c r="DY104" s="28"/>
      <c r="DZ104" s="28"/>
      <c r="EA104" s="28"/>
      <c r="EB104" s="28"/>
      <c r="EC104" s="28"/>
      <c r="ED104" s="28"/>
      <c r="EE104" s="28"/>
      <c r="EF104" s="28"/>
      <c r="EG104" s="28"/>
      <c r="EH104" s="28"/>
      <c r="EI104" s="28"/>
      <c r="EJ104" s="28"/>
      <c r="EK104" s="28"/>
      <c r="EL104" s="28"/>
      <c r="EM104" s="28"/>
      <c r="EN104" s="28"/>
      <c r="EO104" s="28"/>
      <c r="EP104" s="28"/>
      <c r="EQ104" s="28"/>
      <c r="ER104" s="28"/>
      <c r="ES104" s="28"/>
      <c r="ET104" s="28"/>
      <c r="EU104" s="28"/>
      <c r="EV104" s="28"/>
      <c r="EW104" s="28"/>
      <c r="EX104" s="28"/>
      <c r="EY104" s="28"/>
      <c r="EZ104" s="28"/>
      <c r="FA104" s="28"/>
      <c r="FB104" s="28"/>
      <c r="FC104" s="28"/>
      <c r="FD104" s="28"/>
      <c r="FE104" s="28"/>
      <c r="FF104" s="28"/>
      <c r="FG104" s="28"/>
      <c r="FH104" s="28"/>
      <c r="FI104" s="28"/>
      <c r="FJ104" s="28"/>
      <c r="FK104" s="28"/>
      <c r="FL104" s="28"/>
      <c r="FM104" s="28"/>
      <c r="FN104" s="28"/>
      <c r="FO104" s="28"/>
      <c r="FP104" s="28"/>
      <c r="FQ104" s="28"/>
      <c r="FR104" s="28"/>
      <c r="FS104" s="28"/>
      <c r="FT104" s="28"/>
      <c r="FU104" s="28"/>
      <c r="FV104" s="28"/>
      <c r="FW104" s="28"/>
    </row>
    <row r="105" spans="1:179" s="36" customFormat="1">
      <c r="A105" s="74"/>
      <c r="D105" s="73"/>
      <c r="E105" s="73"/>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c r="BM105" s="28"/>
      <c r="BN105" s="28"/>
      <c r="BO105" s="28"/>
      <c r="BP105" s="28"/>
      <c r="BQ105" s="28"/>
      <c r="BR105" s="28"/>
      <c r="BS105" s="28"/>
      <c r="BT105" s="28"/>
      <c r="BU105" s="28"/>
      <c r="BV105" s="28"/>
      <c r="BW105" s="28"/>
      <c r="BX105" s="28"/>
      <c r="BY105" s="28"/>
      <c r="BZ105" s="28"/>
      <c r="CA105" s="28"/>
      <c r="CB105" s="28"/>
      <c r="CC105" s="28"/>
      <c r="CD105" s="28"/>
      <c r="CE105" s="28"/>
      <c r="CF105" s="28"/>
      <c r="CG105" s="28"/>
      <c r="CH105" s="28"/>
      <c r="CI105" s="28"/>
      <c r="CJ105" s="28"/>
      <c r="CK105" s="28"/>
      <c r="CL105" s="28"/>
      <c r="CM105" s="28"/>
      <c r="CN105" s="28"/>
      <c r="CO105" s="28"/>
      <c r="CP105" s="28"/>
      <c r="CQ105" s="29"/>
      <c r="CR105" s="28"/>
      <c r="CS105" s="28"/>
      <c r="CT105" s="28"/>
      <c r="CU105" s="28"/>
      <c r="CV105" s="28"/>
      <c r="CW105" s="28"/>
      <c r="CX105" s="28"/>
      <c r="CY105" s="28"/>
      <c r="CZ105" s="28"/>
      <c r="DA105" s="28"/>
      <c r="DB105" s="28"/>
      <c r="DC105" s="28"/>
      <c r="DD105" s="28"/>
      <c r="DE105" s="28"/>
      <c r="DF105" s="28"/>
      <c r="DG105" s="28"/>
      <c r="DH105" s="28"/>
      <c r="DI105" s="28"/>
      <c r="DJ105" s="28"/>
      <c r="DK105" s="28"/>
      <c r="DL105" s="28"/>
      <c r="DM105" s="28"/>
      <c r="DN105" s="28"/>
      <c r="DO105" s="28"/>
      <c r="DP105" s="28"/>
      <c r="DQ105" s="28"/>
      <c r="DR105" s="28"/>
      <c r="DS105" s="28"/>
      <c r="DT105" s="28"/>
      <c r="DU105" s="28"/>
      <c r="DV105" s="28"/>
      <c r="DW105" s="28"/>
      <c r="DX105" s="28"/>
      <c r="DY105" s="28"/>
      <c r="DZ105" s="28"/>
      <c r="EA105" s="28"/>
      <c r="EB105" s="28"/>
      <c r="EC105" s="28"/>
      <c r="ED105" s="28"/>
      <c r="EE105" s="28"/>
      <c r="EF105" s="28"/>
      <c r="EG105" s="28"/>
      <c r="EH105" s="28"/>
      <c r="EI105" s="28"/>
      <c r="EJ105" s="28"/>
      <c r="EK105" s="28"/>
      <c r="EL105" s="28"/>
      <c r="EM105" s="28"/>
      <c r="EN105" s="28"/>
      <c r="EO105" s="28"/>
      <c r="EP105" s="28"/>
      <c r="EQ105" s="28"/>
      <c r="ER105" s="28"/>
      <c r="ES105" s="28"/>
      <c r="ET105" s="28"/>
      <c r="EU105" s="28"/>
      <c r="EV105" s="28"/>
      <c r="EW105" s="28"/>
      <c r="EX105" s="28"/>
      <c r="EY105" s="28"/>
      <c r="EZ105" s="28"/>
      <c r="FA105" s="28"/>
      <c r="FB105" s="28"/>
      <c r="FC105" s="28"/>
      <c r="FD105" s="28"/>
      <c r="FE105" s="28"/>
      <c r="FF105" s="28"/>
      <c r="FG105" s="28"/>
      <c r="FH105" s="28"/>
      <c r="FI105" s="28"/>
      <c r="FJ105" s="28"/>
      <c r="FK105" s="28"/>
      <c r="FL105" s="28"/>
      <c r="FM105" s="28"/>
      <c r="FN105" s="28"/>
      <c r="FO105" s="28"/>
      <c r="FP105" s="28"/>
      <c r="FQ105" s="28"/>
      <c r="FR105" s="28"/>
      <c r="FS105" s="28"/>
      <c r="FT105" s="28"/>
      <c r="FU105" s="28"/>
      <c r="FV105" s="28"/>
      <c r="FW105" s="28"/>
    </row>
    <row r="106" spans="1:179" s="36" customFormat="1">
      <c r="A106" s="74"/>
      <c r="D106" s="73"/>
      <c r="E106" s="73"/>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c r="CD106" s="28"/>
      <c r="CE106" s="28"/>
      <c r="CF106" s="28"/>
      <c r="CG106" s="28"/>
      <c r="CH106" s="28"/>
      <c r="CI106" s="28"/>
      <c r="CJ106" s="28"/>
      <c r="CK106" s="28"/>
      <c r="CL106" s="28"/>
      <c r="CM106" s="28"/>
      <c r="CN106" s="28"/>
      <c r="CO106" s="28"/>
      <c r="CP106" s="28"/>
      <c r="CQ106" s="29"/>
      <c r="CR106" s="28"/>
      <c r="CS106" s="28"/>
      <c r="CT106" s="28"/>
      <c r="CU106" s="28"/>
      <c r="CV106" s="28"/>
      <c r="CW106" s="28"/>
      <c r="CX106" s="28"/>
      <c r="CY106" s="28"/>
      <c r="CZ106" s="28"/>
      <c r="DA106" s="28"/>
      <c r="DB106" s="28"/>
      <c r="DC106" s="28"/>
      <c r="DD106" s="28"/>
      <c r="DE106" s="28"/>
      <c r="DF106" s="28"/>
      <c r="DG106" s="28"/>
      <c r="DH106" s="28"/>
      <c r="DI106" s="28"/>
      <c r="DJ106" s="28"/>
      <c r="DK106" s="28"/>
      <c r="DL106" s="28"/>
      <c r="DM106" s="28"/>
      <c r="DN106" s="28"/>
      <c r="DO106" s="28"/>
      <c r="DP106" s="28"/>
      <c r="DQ106" s="28"/>
      <c r="DR106" s="28"/>
      <c r="DS106" s="28"/>
      <c r="DT106" s="28"/>
      <c r="DU106" s="28"/>
      <c r="DV106" s="28"/>
      <c r="DW106" s="28"/>
      <c r="DX106" s="28"/>
      <c r="DY106" s="28"/>
      <c r="DZ106" s="28"/>
      <c r="EA106" s="28"/>
      <c r="EB106" s="28"/>
      <c r="EC106" s="28"/>
      <c r="ED106" s="28"/>
      <c r="EE106" s="28"/>
      <c r="EF106" s="28"/>
      <c r="EG106" s="28"/>
      <c r="EH106" s="28"/>
      <c r="EI106" s="28"/>
      <c r="EJ106" s="28"/>
      <c r="EK106" s="28"/>
      <c r="EL106" s="28"/>
      <c r="EM106" s="28"/>
      <c r="EN106" s="28"/>
      <c r="EO106" s="28"/>
      <c r="EP106" s="28"/>
      <c r="EQ106" s="28"/>
      <c r="ER106" s="28"/>
      <c r="ES106" s="28"/>
      <c r="ET106" s="28"/>
      <c r="EU106" s="28"/>
      <c r="EV106" s="28"/>
      <c r="EW106" s="28"/>
      <c r="EX106" s="28"/>
      <c r="EY106" s="28"/>
      <c r="EZ106" s="28"/>
      <c r="FA106" s="28"/>
      <c r="FB106" s="28"/>
      <c r="FC106" s="28"/>
      <c r="FD106" s="28"/>
      <c r="FE106" s="28"/>
      <c r="FF106" s="28"/>
      <c r="FG106" s="28"/>
      <c r="FH106" s="28"/>
      <c r="FI106" s="28"/>
      <c r="FJ106" s="28"/>
      <c r="FK106" s="28"/>
      <c r="FL106" s="28"/>
      <c r="FM106" s="28"/>
      <c r="FN106" s="28"/>
      <c r="FO106" s="28"/>
      <c r="FP106" s="28"/>
      <c r="FQ106" s="28"/>
      <c r="FR106" s="28"/>
      <c r="FS106" s="28"/>
      <c r="FT106" s="28"/>
      <c r="FU106" s="28"/>
      <c r="FV106" s="28"/>
      <c r="FW106" s="28"/>
    </row>
    <row r="107" spans="1:179" s="36" customFormat="1">
      <c r="A107" s="74"/>
      <c r="D107" s="73"/>
      <c r="E107" s="73"/>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28"/>
      <c r="BC107" s="28"/>
      <c r="BD107" s="28"/>
      <c r="BE107" s="28"/>
      <c r="BF107" s="28"/>
      <c r="BG107" s="28"/>
      <c r="BH107" s="28"/>
      <c r="BI107" s="28"/>
      <c r="BJ107" s="28"/>
      <c r="BK107" s="28"/>
      <c r="BL107" s="28"/>
      <c r="BM107" s="28"/>
      <c r="BN107" s="28"/>
      <c r="BO107" s="28"/>
      <c r="BP107" s="28"/>
      <c r="BQ107" s="28"/>
      <c r="BR107" s="28"/>
      <c r="BS107" s="28"/>
      <c r="BT107" s="28"/>
      <c r="BU107" s="28"/>
      <c r="BV107" s="28"/>
      <c r="BW107" s="28"/>
      <c r="BX107" s="28"/>
      <c r="BY107" s="28"/>
      <c r="BZ107" s="28"/>
      <c r="CA107" s="28"/>
      <c r="CB107" s="28"/>
      <c r="CC107" s="28"/>
      <c r="CD107" s="28"/>
      <c r="CE107" s="28"/>
      <c r="CF107" s="28"/>
      <c r="CG107" s="28"/>
      <c r="CH107" s="28"/>
      <c r="CI107" s="28"/>
      <c r="CJ107" s="28"/>
      <c r="CK107" s="28"/>
      <c r="CL107" s="28"/>
      <c r="CM107" s="28"/>
      <c r="CN107" s="28"/>
      <c r="CO107" s="28"/>
      <c r="CP107" s="28"/>
      <c r="CQ107" s="29"/>
      <c r="CR107" s="28"/>
      <c r="CS107" s="28"/>
      <c r="CT107" s="28"/>
      <c r="CU107" s="28"/>
      <c r="CV107" s="28"/>
      <c r="CW107" s="28"/>
      <c r="CX107" s="28"/>
      <c r="CY107" s="28"/>
      <c r="CZ107" s="28"/>
      <c r="DA107" s="28"/>
      <c r="DB107" s="28"/>
      <c r="DC107" s="28"/>
      <c r="DD107" s="28"/>
      <c r="DE107" s="28"/>
      <c r="DF107" s="28"/>
      <c r="DG107" s="28"/>
      <c r="DH107" s="28"/>
      <c r="DI107" s="28"/>
      <c r="DJ107" s="28"/>
      <c r="DK107" s="28"/>
      <c r="DL107" s="28"/>
      <c r="DM107" s="28"/>
      <c r="DN107" s="28"/>
      <c r="DO107" s="28"/>
      <c r="DP107" s="28"/>
      <c r="DQ107" s="28"/>
      <c r="DR107" s="28"/>
      <c r="DS107" s="28"/>
      <c r="DT107" s="28"/>
      <c r="DU107" s="28"/>
      <c r="DV107" s="28"/>
      <c r="DW107" s="28"/>
      <c r="DX107" s="28"/>
      <c r="DY107" s="28"/>
      <c r="DZ107" s="28"/>
      <c r="EA107" s="28"/>
      <c r="EB107" s="28"/>
      <c r="EC107" s="28"/>
      <c r="ED107" s="28"/>
      <c r="EE107" s="28"/>
      <c r="EF107" s="28"/>
      <c r="EG107" s="28"/>
      <c r="EH107" s="28"/>
      <c r="EI107" s="28"/>
      <c r="EJ107" s="28"/>
      <c r="EK107" s="28"/>
      <c r="EL107" s="28"/>
      <c r="EM107" s="28"/>
      <c r="EN107" s="28"/>
      <c r="EO107" s="28"/>
      <c r="EP107" s="28"/>
      <c r="EQ107" s="28"/>
      <c r="ER107" s="28"/>
      <c r="ES107" s="28"/>
      <c r="ET107" s="28"/>
      <c r="EU107" s="28"/>
      <c r="EV107" s="28"/>
      <c r="EW107" s="28"/>
      <c r="EX107" s="28"/>
      <c r="EY107" s="28"/>
      <c r="EZ107" s="28"/>
      <c r="FA107" s="28"/>
      <c r="FB107" s="28"/>
      <c r="FC107" s="28"/>
      <c r="FD107" s="28"/>
      <c r="FE107" s="28"/>
      <c r="FF107" s="28"/>
      <c r="FG107" s="28"/>
      <c r="FH107" s="28"/>
      <c r="FI107" s="28"/>
      <c r="FJ107" s="28"/>
      <c r="FK107" s="28"/>
      <c r="FL107" s="28"/>
      <c r="FM107" s="28"/>
      <c r="FN107" s="28"/>
      <c r="FO107" s="28"/>
      <c r="FP107" s="28"/>
      <c r="FQ107" s="28"/>
      <c r="FR107" s="28"/>
      <c r="FS107" s="28"/>
      <c r="FT107" s="28"/>
      <c r="FU107" s="28"/>
      <c r="FV107" s="28"/>
      <c r="FW107" s="28"/>
    </row>
    <row r="108" spans="1:179" s="36" customFormat="1">
      <c r="A108" s="74"/>
      <c r="D108" s="73"/>
      <c r="E108" s="73"/>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28"/>
      <c r="BC108" s="28"/>
      <c r="BD108" s="28"/>
      <c r="BE108" s="28"/>
      <c r="BF108" s="28"/>
      <c r="BG108" s="28"/>
      <c r="BH108" s="28"/>
      <c r="BI108" s="28"/>
      <c r="BJ108" s="28"/>
      <c r="BK108" s="28"/>
      <c r="BL108" s="28"/>
      <c r="BM108" s="28"/>
      <c r="BN108" s="28"/>
      <c r="BO108" s="28"/>
      <c r="BP108" s="28"/>
      <c r="BQ108" s="28"/>
      <c r="BR108" s="28"/>
      <c r="BS108" s="28"/>
      <c r="BT108" s="28"/>
      <c r="BU108" s="28"/>
      <c r="BV108" s="28"/>
      <c r="BW108" s="28"/>
      <c r="BX108" s="28"/>
      <c r="BY108" s="28"/>
      <c r="BZ108" s="28"/>
      <c r="CA108" s="28"/>
      <c r="CB108" s="28"/>
      <c r="CC108" s="28"/>
      <c r="CD108" s="28"/>
      <c r="CE108" s="28"/>
      <c r="CF108" s="28"/>
      <c r="CG108" s="28"/>
      <c r="CH108" s="28"/>
      <c r="CI108" s="28"/>
      <c r="CJ108" s="28"/>
      <c r="CK108" s="28"/>
      <c r="CL108" s="28"/>
      <c r="CM108" s="28"/>
      <c r="CN108" s="28"/>
      <c r="CO108" s="28"/>
      <c r="CP108" s="28"/>
      <c r="CQ108" s="29"/>
      <c r="CR108" s="28"/>
      <c r="CS108" s="28"/>
      <c r="CT108" s="28"/>
      <c r="CU108" s="28"/>
      <c r="CV108" s="28"/>
      <c r="CW108" s="28"/>
      <c r="CX108" s="28"/>
      <c r="CY108" s="28"/>
      <c r="CZ108" s="28"/>
      <c r="DA108" s="28"/>
      <c r="DB108" s="28"/>
      <c r="DC108" s="28"/>
      <c r="DD108" s="28"/>
      <c r="DE108" s="28"/>
      <c r="DF108" s="28"/>
      <c r="DG108" s="28"/>
      <c r="DH108" s="28"/>
      <c r="DI108" s="28"/>
      <c r="DJ108" s="28"/>
      <c r="DK108" s="28"/>
      <c r="DL108" s="28"/>
      <c r="DM108" s="28"/>
      <c r="DN108" s="28"/>
      <c r="DO108" s="28"/>
      <c r="DP108" s="28"/>
      <c r="DQ108" s="28"/>
      <c r="DR108" s="28"/>
      <c r="DS108" s="28"/>
      <c r="DT108" s="28"/>
      <c r="DU108" s="28"/>
      <c r="DV108" s="28"/>
      <c r="DW108" s="28"/>
      <c r="DX108" s="28"/>
      <c r="DY108" s="28"/>
      <c r="DZ108" s="28"/>
      <c r="EA108" s="28"/>
      <c r="EB108" s="28"/>
      <c r="EC108" s="28"/>
      <c r="ED108" s="28"/>
      <c r="EE108" s="28"/>
      <c r="EF108" s="28"/>
      <c r="EG108" s="28"/>
      <c r="EH108" s="28"/>
      <c r="EI108" s="28"/>
      <c r="EJ108" s="28"/>
      <c r="EK108" s="28"/>
      <c r="EL108" s="28"/>
      <c r="EM108" s="28"/>
      <c r="EN108" s="28"/>
      <c r="EO108" s="28"/>
      <c r="EP108" s="28"/>
      <c r="EQ108" s="28"/>
      <c r="ER108" s="28"/>
      <c r="ES108" s="28"/>
      <c r="ET108" s="28"/>
      <c r="EU108" s="28"/>
      <c r="EV108" s="28"/>
      <c r="EW108" s="28"/>
      <c r="EX108" s="28"/>
      <c r="EY108" s="28"/>
      <c r="EZ108" s="28"/>
      <c r="FA108" s="28"/>
      <c r="FB108" s="28"/>
      <c r="FC108" s="28"/>
      <c r="FD108" s="28"/>
      <c r="FE108" s="28"/>
      <c r="FF108" s="28"/>
      <c r="FG108" s="28"/>
      <c r="FH108" s="28"/>
      <c r="FI108" s="28"/>
      <c r="FJ108" s="28"/>
      <c r="FK108" s="28"/>
      <c r="FL108" s="28"/>
      <c r="FM108" s="28"/>
      <c r="FN108" s="28"/>
      <c r="FO108" s="28"/>
      <c r="FP108" s="28"/>
      <c r="FQ108" s="28"/>
      <c r="FR108" s="28"/>
      <c r="FS108" s="28"/>
      <c r="FT108" s="28"/>
      <c r="FU108" s="28"/>
      <c r="FV108" s="28"/>
      <c r="FW108" s="28"/>
    </row>
    <row r="109" spans="1:179" s="36" customFormat="1">
      <c r="A109" s="74"/>
      <c r="D109" s="73"/>
      <c r="E109" s="73"/>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28"/>
      <c r="BC109" s="28"/>
      <c r="BD109" s="28"/>
      <c r="BE109" s="28"/>
      <c r="BF109" s="28"/>
      <c r="BG109" s="28"/>
      <c r="BH109" s="28"/>
      <c r="BI109" s="28"/>
      <c r="BJ109" s="28"/>
      <c r="BK109" s="28"/>
      <c r="BL109" s="28"/>
      <c r="BM109" s="28"/>
      <c r="BN109" s="28"/>
      <c r="BO109" s="28"/>
      <c r="BP109" s="28"/>
      <c r="BQ109" s="28"/>
      <c r="BR109" s="28"/>
      <c r="BS109" s="28"/>
      <c r="BT109" s="28"/>
      <c r="BU109" s="28"/>
      <c r="BV109" s="28"/>
      <c r="BW109" s="28"/>
      <c r="BX109" s="28"/>
      <c r="BY109" s="28"/>
      <c r="BZ109" s="28"/>
      <c r="CA109" s="28"/>
      <c r="CB109" s="28"/>
      <c r="CC109" s="28"/>
      <c r="CD109" s="28"/>
      <c r="CE109" s="28"/>
      <c r="CF109" s="28"/>
      <c r="CG109" s="28"/>
      <c r="CH109" s="28"/>
      <c r="CI109" s="28"/>
      <c r="CJ109" s="28"/>
      <c r="CK109" s="28"/>
      <c r="CL109" s="28"/>
      <c r="CM109" s="28"/>
      <c r="CN109" s="28"/>
      <c r="CO109" s="28"/>
      <c r="CP109" s="28"/>
      <c r="CQ109" s="29"/>
      <c r="CR109" s="28"/>
      <c r="CS109" s="28"/>
      <c r="CT109" s="28"/>
      <c r="CU109" s="28"/>
      <c r="CV109" s="28"/>
      <c r="CW109" s="28"/>
      <c r="CX109" s="28"/>
      <c r="CY109" s="28"/>
      <c r="CZ109" s="28"/>
      <c r="DA109" s="28"/>
      <c r="DB109" s="28"/>
      <c r="DC109" s="28"/>
      <c r="DD109" s="28"/>
      <c r="DE109" s="28"/>
      <c r="DF109" s="28"/>
      <c r="DG109" s="28"/>
      <c r="DH109" s="28"/>
      <c r="DI109" s="28"/>
      <c r="DJ109" s="28"/>
      <c r="DK109" s="28"/>
      <c r="DL109" s="28"/>
      <c r="DM109" s="28"/>
      <c r="DN109" s="28"/>
      <c r="DO109" s="28"/>
      <c r="DP109" s="28"/>
      <c r="DQ109" s="28"/>
      <c r="DR109" s="28"/>
      <c r="DS109" s="28"/>
      <c r="DT109" s="28"/>
      <c r="DU109" s="28"/>
      <c r="DV109" s="28"/>
      <c r="DW109" s="28"/>
      <c r="DX109" s="28"/>
      <c r="DY109" s="28"/>
      <c r="DZ109" s="28"/>
      <c r="EA109" s="28"/>
      <c r="EB109" s="28"/>
      <c r="EC109" s="28"/>
      <c r="ED109" s="28"/>
      <c r="EE109" s="28"/>
      <c r="EF109" s="28"/>
      <c r="EG109" s="28"/>
      <c r="EH109" s="28"/>
      <c r="EI109" s="28"/>
      <c r="EJ109" s="28"/>
      <c r="EK109" s="28"/>
      <c r="EL109" s="28"/>
      <c r="EM109" s="28"/>
      <c r="EN109" s="28"/>
      <c r="EO109" s="28"/>
      <c r="EP109" s="28"/>
      <c r="EQ109" s="28"/>
      <c r="ER109" s="28"/>
      <c r="ES109" s="28"/>
      <c r="ET109" s="28"/>
      <c r="EU109" s="28"/>
      <c r="EV109" s="28"/>
      <c r="EW109" s="28"/>
      <c r="EX109" s="28"/>
      <c r="EY109" s="28"/>
      <c r="EZ109" s="28"/>
      <c r="FA109" s="28"/>
      <c r="FB109" s="28"/>
      <c r="FC109" s="28"/>
      <c r="FD109" s="28"/>
      <c r="FE109" s="28"/>
      <c r="FF109" s="28"/>
      <c r="FG109" s="28"/>
      <c r="FH109" s="28"/>
      <c r="FI109" s="28"/>
      <c r="FJ109" s="28"/>
      <c r="FK109" s="28"/>
      <c r="FL109" s="28"/>
      <c r="FM109" s="28"/>
      <c r="FN109" s="28"/>
      <c r="FO109" s="28"/>
      <c r="FP109" s="28"/>
      <c r="FQ109" s="28"/>
      <c r="FR109" s="28"/>
      <c r="FS109" s="28"/>
      <c r="FT109" s="28"/>
      <c r="FU109" s="28"/>
      <c r="FV109" s="28"/>
      <c r="FW109" s="28"/>
    </row>
    <row r="110" spans="1:179" s="36" customFormat="1">
      <c r="A110" s="74"/>
      <c r="D110" s="73"/>
      <c r="E110" s="73"/>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8"/>
      <c r="BA110" s="28"/>
      <c r="BB110" s="28"/>
      <c r="BC110" s="28"/>
      <c r="BD110" s="28"/>
      <c r="BE110" s="28"/>
      <c r="BF110" s="28"/>
      <c r="BG110" s="28"/>
      <c r="BH110" s="28"/>
      <c r="BI110" s="28"/>
      <c r="BJ110" s="28"/>
      <c r="BK110" s="28"/>
      <c r="BL110" s="28"/>
      <c r="BM110" s="28"/>
      <c r="BN110" s="28"/>
      <c r="BO110" s="28"/>
      <c r="BP110" s="28"/>
      <c r="BQ110" s="28"/>
      <c r="BR110" s="28"/>
      <c r="BS110" s="28"/>
      <c r="BT110" s="28"/>
      <c r="BU110" s="28"/>
      <c r="BV110" s="28"/>
      <c r="BW110" s="28"/>
      <c r="BX110" s="28"/>
      <c r="BY110" s="28"/>
      <c r="BZ110" s="28"/>
      <c r="CA110" s="28"/>
      <c r="CB110" s="28"/>
      <c r="CC110" s="28"/>
      <c r="CD110" s="28"/>
      <c r="CE110" s="28"/>
      <c r="CF110" s="28"/>
      <c r="CG110" s="28"/>
      <c r="CH110" s="28"/>
      <c r="CI110" s="28"/>
      <c r="CJ110" s="28"/>
      <c r="CK110" s="28"/>
      <c r="CL110" s="28"/>
      <c r="CM110" s="28"/>
      <c r="CN110" s="28"/>
      <c r="CO110" s="28"/>
      <c r="CP110" s="28"/>
      <c r="CQ110" s="29"/>
      <c r="CR110" s="28"/>
      <c r="CS110" s="28"/>
      <c r="CT110" s="28"/>
      <c r="CU110" s="28"/>
      <c r="CV110" s="28"/>
      <c r="CW110" s="28"/>
      <c r="CX110" s="28"/>
      <c r="CY110" s="28"/>
      <c r="CZ110" s="28"/>
      <c r="DA110" s="28"/>
      <c r="DB110" s="28"/>
      <c r="DC110" s="28"/>
      <c r="DD110" s="28"/>
      <c r="DE110" s="28"/>
      <c r="DF110" s="28"/>
      <c r="DG110" s="28"/>
      <c r="DH110" s="28"/>
      <c r="DI110" s="28"/>
      <c r="DJ110" s="28"/>
      <c r="DK110" s="28"/>
      <c r="DL110" s="28"/>
      <c r="DM110" s="28"/>
      <c r="DN110" s="28"/>
      <c r="DO110" s="28"/>
      <c r="DP110" s="28"/>
      <c r="DQ110" s="28"/>
      <c r="DR110" s="28"/>
      <c r="DS110" s="28"/>
      <c r="DT110" s="28"/>
      <c r="DU110" s="28"/>
      <c r="DV110" s="28"/>
      <c r="DW110" s="28"/>
      <c r="DX110" s="28"/>
      <c r="DY110" s="28"/>
      <c r="DZ110" s="28"/>
      <c r="EA110" s="28"/>
      <c r="EB110" s="28"/>
      <c r="EC110" s="28"/>
      <c r="ED110" s="28"/>
      <c r="EE110" s="28"/>
      <c r="EF110" s="28"/>
      <c r="EG110" s="28"/>
      <c r="EH110" s="28"/>
      <c r="EI110" s="28"/>
      <c r="EJ110" s="28"/>
      <c r="EK110" s="28"/>
      <c r="EL110" s="28"/>
      <c r="EM110" s="28"/>
      <c r="EN110" s="28"/>
      <c r="EO110" s="28"/>
      <c r="EP110" s="28"/>
      <c r="EQ110" s="28"/>
      <c r="ER110" s="28"/>
      <c r="ES110" s="28"/>
      <c r="ET110" s="28"/>
      <c r="EU110" s="28"/>
      <c r="EV110" s="28"/>
      <c r="EW110" s="28"/>
      <c r="EX110" s="28"/>
      <c r="EY110" s="28"/>
      <c r="EZ110" s="28"/>
      <c r="FA110" s="28"/>
      <c r="FB110" s="28"/>
      <c r="FC110" s="28"/>
      <c r="FD110" s="28"/>
      <c r="FE110" s="28"/>
      <c r="FF110" s="28"/>
      <c r="FG110" s="28"/>
      <c r="FH110" s="28"/>
      <c r="FI110" s="28"/>
      <c r="FJ110" s="28"/>
      <c r="FK110" s="28"/>
      <c r="FL110" s="28"/>
      <c r="FM110" s="28"/>
      <c r="FN110" s="28"/>
      <c r="FO110" s="28"/>
      <c r="FP110" s="28"/>
      <c r="FQ110" s="28"/>
      <c r="FR110" s="28"/>
      <c r="FS110" s="28"/>
      <c r="FT110" s="28"/>
      <c r="FU110" s="28"/>
      <c r="FV110" s="28"/>
      <c r="FW110" s="28"/>
    </row>
    <row r="111" spans="1:179" s="36" customFormat="1">
      <c r="A111" s="74"/>
      <c r="D111" s="73"/>
      <c r="E111" s="73"/>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8"/>
      <c r="AY111" s="28"/>
      <c r="AZ111" s="28"/>
      <c r="BA111" s="28"/>
      <c r="BB111" s="28"/>
      <c r="BC111" s="28"/>
      <c r="BD111" s="28"/>
      <c r="BE111" s="28"/>
      <c r="BF111" s="28"/>
      <c r="BG111" s="28"/>
      <c r="BH111" s="28"/>
      <c r="BI111" s="28"/>
      <c r="BJ111" s="28"/>
      <c r="BK111" s="28"/>
      <c r="BL111" s="28"/>
      <c r="BM111" s="28"/>
      <c r="BN111" s="28"/>
      <c r="BO111" s="28"/>
      <c r="BP111" s="28"/>
      <c r="BQ111" s="28"/>
      <c r="BR111" s="28"/>
      <c r="BS111" s="28"/>
      <c r="BT111" s="28"/>
      <c r="BU111" s="28"/>
      <c r="BV111" s="28"/>
      <c r="BW111" s="28"/>
      <c r="BX111" s="28"/>
      <c r="BY111" s="28"/>
      <c r="BZ111" s="28"/>
      <c r="CA111" s="28"/>
      <c r="CB111" s="28"/>
      <c r="CC111" s="28"/>
      <c r="CD111" s="28"/>
      <c r="CE111" s="28"/>
      <c r="CF111" s="28"/>
      <c r="CG111" s="28"/>
      <c r="CH111" s="28"/>
      <c r="CI111" s="28"/>
      <c r="CJ111" s="28"/>
      <c r="CK111" s="28"/>
      <c r="CL111" s="28"/>
      <c r="CM111" s="28"/>
      <c r="CN111" s="28"/>
      <c r="CO111" s="28"/>
      <c r="CP111" s="28"/>
      <c r="CQ111" s="29"/>
      <c r="CR111" s="28"/>
      <c r="CS111" s="28"/>
      <c r="CT111" s="28"/>
      <c r="CU111" s="28"/>
      <c r="CV111" s="28"/>
      <c r="CW111" s="28"/>
      <c r="CX111" s="28"/>
      <c r="CY111" s="28"/>
      <c r="CZ111" s="28"/>
      <c r="DA111" s="28"/>
      <c r="DB111" s="28"/>
      <c r="DC111" s="28"/>
      <c r="DD111" s="28"/>
      <c r="DE111" s="28"/>
      <c r="DF111" s="28"/>
      <c r="DG111" s="28"/>
      <c r="DH111" s="28"/>
      <c r="DI111" s="28"/>
      <c r="DJ111" s="28"/>
      <c r="DK111" s="28"/>
      <c r="DL111" s="28"/>
      <c r="DM111" s="28"/>
      <c r="DN111" s="28"/>
      <c r="DO111" s="28"/>
      <c r="DP111" s="28"/>
      <c r="DQ111" s="28"/>
      <c r="DR111" s="28"/>
      <c r="DS111" s="28"/>
      <c r="DT111" s="28"/>
      <c r="DU111" s="28"/>
      <c r="DV111" s="28"/>
      <c r="DW111" s="28"/>
      <c r="DX111" s="28"/>
      <c r="DY111" s="28"/>
      <c r="DZ111" s="28"/>
      <c r="EA111" s="28"/>
      <c r="EB111" s="28"/>
      <c r="EC111" s="28"/>
      <c r="ED111" s="28"/>
      <c r="EE111" s="28"/>
      <c r="EF111" s="28"/>
      <c r="EG111" s="28"/>
      <c r="EH111" s="28"/>
      <c r="EI111" s="28"/>
      <c r="EJ111" s="28"/>
      <c r="EK111" s="28"/>
      <c r="EL111" s="28"/>
      <c r="EM111" s="28"/>
      <c r="EN111" s="28"/>
      <c r="EO111" s="28"/>
      <c r="EP111" s="28"/>
      <c r="EQ111" s="28"/>
      <c r="ER111" s="28"/>
      <c r="ES111" s="28"/>
      <c r="ET111" s="28"/>
      <c r="EU111" s="28"/>
      <c r="EV111" s="28"/>
      <c r="EW111" s="28"/>
      <c r="EX111" s="28"/>
      <c r="EY111" s="28"/>
      <c r="EZ111" s="28"/>
      <c r="FA111" s="28"/>
      <c r="FB111" s="28"/>
      <c r="FC111" s="28"/>
      <c r="FD111" s="28"/>
      <c r="FE111" s="28"/>
      <c r="FF111" s="28"/>
      <c r="FG111" s="28"/>
      <c r="FH111" s="28"/>
      <c r="FI111" s="28"/>
      <c r="FJ111" s="28"/>
      <c r="FK111" s="28"/>
      <c r="FL111" s="28"/>
      <c r="FM111" s="28"/>
      <c r="FN111" s="28"/>
      <c r="FO111" s="28"/>
      <c r="FP111" s="28"/>
      <c r="FQ111" s="28"/>
      <c r="FR111" s="28"/>
      <c r="FS111" s="28"/>
      <c r="FT111" s="28"/>
      <c r="FU111" s="28"/>
      <c r="FV111" s="28"/>
      <c r="FW111" s="28"/>
    </row>
    <row r="112" spans="1:179" s="36" customFormat="1">
      <c r="A112" s="74"/>
      <c r="D112" s="73"/>
      <c r="E112" s="73"/>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8"/>
      <c r="AY112" s="28"/>
      <c r="AZ112" s="28"/>
      <c r="BA112" s="28"/>
      <c r="BB112" s="28"/>
      <c r="BC112" s="28"/>
      <c r="BD112" s="28"/>
      <c r="BE112" s="28"/>
      <c r="BF112" s="28"/>
      <c r="BG112" s="28"/>
      <c r="BH112" s="28"/>
      <c r="BI112" s="28"/>
      <c r="BJ112" s="28"/>
      <c r="BK112" s="28"/>
      <c r="BL112" s="28"/>
      <c r="BM112" s="28"/>
      <c r="BN112" s="28"/>
      <c r="BO112" s="28"/>
      <c r="BP112" s="28"/>
      <c r="BQ112" s="28"/>
      <c r="BR112" s="28"/>
      <c r="BS112" s="28"/>
      <c r="BT112" s="28"/>
      <c r="BU112" s="28"/>
      <c r="BV112" s="28"/>
      <c r="BW112" s="28"/>
      <c r="BX112" s="28"/>
      <c r="BY112" s="28"/>
      <c r="BZ112" s="28"/>
      <c r="CA112" s="28"/>
      <c r="CB112" s="28"/>
      <c r="CC112" s="28"/>
      <c r="CD112" s="28"/>
      <c r="CE112" s="28"/>
      <c r="CF112" s="28"/>
      <c r="CG112" s="28"/>
      <c r="CH112" s="28"/>
      <c r="CI112" s="28"/>
      <c r="CJ112" s="28"/>
      <c r="CK112" s="28"/>
      <c r="CL112" s="28"/>
      <c r="CM112" s="28"/>
      <c r="CN112" s="28"/>
      <c r="CO112" s="28"/>
      <c r="CP112" s="28"/>
      <c r="CQ112" s="29"/>
      <c r="CR112" s="28"/>
      <c r="CS112" s="28"/>
      <c r="CT112" s="28"/>
      <c r="CU112" s="28"/>
      <c r="CV112" s="28"/>
      <c r="CW112" s="28"/>
      <c r="CX112" s="28"/>
      <c r="CY112" s="28"/>
      <c r="CZ112" s="28"/>
      <c r="DA112" s="28"/>
      <c r="DB112" s="28"/>
      <c r="DC112" s="28"/>
      <c r="DD112" s="28"/>
      <c r="DE112" s="28"/>
      <c r="DF112" s="28"/>
      <c r="DG112" s="28"/>
      <c r="DH112" s="28"/>
      <c r="DI112" s="28"/>
      <c r="DJ112" s="28"/>
      <c r="DK112" s="28"/>
      <c r="DL112" s="28"/>
      <c r="DM112" s="28"/>
      <c r="DN112" s="28"/>
      <c r="DO112" s="28"/>
      <c r="DP112" s="28"/>
      <c r="DQ112" s="28"/>
      <c r="DR112" s="28"/>
      <c r="DS112" s="28"/>
      <c r="DT112" s="28"/>
      <c r="DU112" s="28"/>
      <c r="DV112" s="28"/>
      <c r="DW112" s="28"/>
      <c r="DX112" s="28"/>
      <c r="DY112" s="28"/>
      <c r="DZ112" s="28"/>
      <c r="EA112" s="28"/>
      <c r="EB112" s="28"/>
      <c r="EC112" s="28"/>
      <c r="ED112" s="28"/>
      <c r="EE112" s="28"/>
      <c r="EF112" s="28"/>
      <c r="EG112" s="28"/>
      <c r="EH112" s="28"/>
      <c r="EI112" s="28"/>
      <c r="EJ112" s="28"/>
      <c r="EK112" s="28"/>
      <c r="EL112" s="28"/>
      <c r="EM112" s="28"/>
      <c r="EN112" s="28"/>
      <c r="EO112" s="28"/>
      <c r="EP112" s="28"/>
      <c r="EQ112" s="28"/>
      <c r="ER112" s="28"/>
      <c r="ES112" s="28"/>
      <c r="ET112" s="28"/>
      <c r="EU112" s="28"/>
      <c r="EV112" s="28"/>
      <c r="EW112" s="28"/>
      <c r="EX112" s="28"/>
      <c r="EY112" s="28"/>
      <c r="EZ112" s="28"/>
      <c r="FA112" s="28"/>
      <c r="FB112" s="28"/>
      <c r="FC112" s="28"/>
      <c r="FD112" s="28"/>
      <c r="FE112" s="28"/>
      <c r="FF112" s="28"/>
      <c r="FG112" s="28"/>
      <c r="FH112" s="28"/>
      <c r="FI112" s="28"/>
      <c r="FJ112" s="28"/>
      <c r="FK112" s="28"/>
      <c r="FL112" s="28"/>
      <c r="FM112" s="28"/>
      <c r="FN112" s="28"/>
      <c r="FO112" s="28"/>
      <c r="FP112" s="28"/>
      <c r="FQ112" s="28"/>
      <c r="FR112" s="28"/>
      <c r="FS112" s="28"/>
      <c r="FT112" s="28"/>
      <c r="FU112" s="28"/>
      <c r="FV112" s="28"/>
      <c r="FW112" s="28"/>
    </row>
    <row r="113" spans="1:179" s="36" customFormat="1">
      <c r="A113" s="74"/>
      <c r="D113" s="73"/>
      <c r="E113" s="73"/>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8"/>
      <c r="AY113" s="28"/>
      <c r="AZ113" s="28"/>
      <c r="BA113" s="28"/>
      <c r="BB113" s="28"/>
      <c r="BC113" s="28"/>
      <c r="BD113" s="28"/>
      <c r="BE113" s="28"/>
      <c r="BF113" s="28"/>
      <c r="BG113" s="28"/>
      <c r="BH113" s="28"/>
      <c r="BI113" s="28"/>
      <c r="BJ113" s="28"/>
      <c r="BK113" s="28"/>
      <c r="BL113" s="28"/>
      <c r="BM113" s="28"/>
      <c r="BN113" s="28"/>
      <c r="BO113" s="28"/>
      <c r="BP113" s="28"/>
      <c r="BQ113" s="28"/>
      <c r="BR113" s="28"/>
      <c r="BS113" s="28"/>
      <c r="BT113" s="28"/>
      <c r="BU113" s="28"/>
      <c r="BV113" s="28"/>
      <c r="BW113" s="28"/>
      <c r="BX113" s="28"/>
      <c r="BY113" s="28"/>
      <c r="BZ113" s="28"/>
      <c r="CA113" s="28"/>
      <c r="CB113" s="28"/>
      <c r="CC113" s="28"/>
      <c r="CD113" s="28"/>
      <c r="CE113" s="28"/>
      <c r="CF113" s="28"/>
      <c r="CG113" s="28"/>
      <c r="CH113" s="28"/>
      <c r="CI113" s="28"/>
      <c r="CJ113" s="28"/>
      <c r="CK113" s="28"/>
      <c r="CL113" s="28"/>
      <c r="CM113" s="28"/>
      <c r="CN113" s="28"/>
      <c r="CO113" s="28"/>
      <c r="CP113" s="28"/>
      <c r="CQ113" s="29"/>
      <c r="CR113" s="28"/>
      <c r="CS113" s="28"/>
      <c r="CT113" s="28"/>
      <c r="CU113" s="28"/>
      <c r="CV113" s="28"/>
      <c r="CW113" s="28"/>
      <c r="CX113" s="28"/>
      <c r="CY113" s="28"/>
      <c r="CZ113" s="28"/>
      <c r="DA113" s="28"/>
      <c r="DB113" s="28"/>
      <c r="DC113" s="28"/>
      <c r="DD113" s="28"/>
      <c r="DE113" s="28"/>
      <c r="DF113" s="28"/>
      <c r="DG113" s="28"/>
      <c r="DH113" s="28"/>
      <c r="DI113" s="28"/>
      <c r="DJ113" s="28"/>
      <c r="DK113" s="28"/>
      <c r="DL113" s="28"/>
      <c r="DM113" s="28"/>
      <c r="DN113" s="28"/>
      <c r="DO113" s="28"/>
      <c r="DP113" s="28"/>
      <c r="DQ113" s="28"/>
      <c r="DR113" s="28"/>
      <c r="DS113" s="28"/>
      <c r="DT113" s="28"/>
      <c r="DU113" s="28"/>
      <c r="DV113" s="28"/>
      <c r="DW113" s="28"/>
      <c r="DX113" s="28"/>
      <c r="DY113" s="28"/>
      <c r="DZ113" s="28"/>
      <c r="EA113" s="28"/>
      <c r="EB113" s="28"/>
      <c r="EC113" s="28"/>
      <c r="ED113" s="28"/>
      <c r="EE113" s="28"/>
      <c r="EF113" s="28"/>
      <c r="EG113" s="28"/>
      <c r="EH113" s="28"/>
      <c r="EI113" s="28"/>
      <c r="EJ113" s="28"/>
      <c r="EK113" s="28"/>
      <c r="EL113" s="28"/>
      <c r="EM113" s="28"/>
      <c r="EN113" s="28"/>
      <c r="EO113" s="28"/>
      <c r="EP113" s="28"/>
      <c r="EQ113" s="28"/>
      <c r="ER113" s="28"/>
      <c r="ES113" s="28"/>
      <c r="ET113" s="28"/>
      <c r="EU113" s="28"/>
      <c r="EV113" s="28"/>
      <c r="EW113" s="28"/>
      <c r="EX113" s="28"/>
      <c r="EY113" s="28"/>
      <c r="EZ113" s="28"/>
      <c r="FA113" s="28"/>
      <c r="FB113" s="28"/>
      <c r="FC113" s="28"/>
      <c r="FD113" s="28"/>
      <c r="FE113" s="28"/>
      <c r="FF113" s="28"/>
      <c r="FG113" s="28"/>
      <c r="FH113" s="28"/>
      <c r="FI113" s="28"/>
      <c r="FJ113" s="28"/>
      <c r="FK113" s="28"/>
      <c r="FL113" s="28"/>
      <c r="FM113" s="28"/>
      <c r="FN113" s="28"/>
      <c r="FO113" s="28"/>
      <c r="FP113" s="28"/>
      <c r="FQ113" s="28"/>
      <c r="FR113" s="28"/>
      <c r="FS113" s="28"/>
      <c r="FT113" s="28"/>
      <c r="FU113" s="28"/>
      <c r="FV113" s="28"/>
      <c r="FW113" s="28"/>
    </row>
    <row r="114" spans="1:179" s="36" customFormat="1">
      <c r="A114" s="74"/>
      <c r="D114" s="73"/>
      <c r="E114" s="73"/>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8"/>
      <c r="AY114" s="28"/>
      <c r="AZ114" s="28"/>
      <c r="BA114" s="28"/>
      <c r="BB114" s="28"/>
      <c r="BC114" s="28"/>
      <c r="BD114" s="28"/>
      <c r="BE114" s="28"/>
      <c r="BF114" s="28"/>
      <c r="BG114" s="28"/>
      <c r="BH114" s="28"/>
      <c r="BI114" s="28"/>
      <c r="BJ114" s="28"/>
      <c r="BK114" s="28"/>
      <c r="BL114" s="28"/>
      <c r="BM114" s="28"/>
      <c r="BN114" s="28"/>
      <c r="BO114" s="28"/>
      <c r="BP114" s="28"/>
      <c r="BQ114" s="28"/>
      <c r="BR114" s="28"/>
      <c r="BS114" s="28"/>
      <c r="BT114" s="28"/>
      <c r="BU114" s="28"/>
      <c r="BV114" s="28"/>
      <c r="BW114" s="28"/>
      <c r="BX114" s="28"/>
      <c r="BY114" s="28"/>
      <c r="BZ114" s="28"/>
      <c r="CA114" s="28"/>
      <c r="CB114" s="28"/>
      <c r="CC114" s="28"/>
      <c r="CD114" s="28"/>
      <c r="CE114" s="28"/>
      <c r="CF114" s="28"/>
      <c r="CG114" s="28"/>
      <c r="CH114" s="28"/>
      <c r="CI114" s="28"/>
      <c r="CJ114" s="28"/>
      <c r="CK114" s="28"/>
      <c r="CL114" s="28"/>
      <c r="CM114" s="28"/>
      <c r="CN114" s="28"/>
      <c r="CO114" s="28"/>
      <c r="CP114" s="28"/>
      <c r="CQ114" s="29"/>
      <c r="CR114" s="28"/>
      <c r="CS114" s="28"/>
      <c r="CT114" s="28"/>
      <c r="CU114" s="28"/>
      <c r="CV114" s="28"/>
      <c r="CW114" s="28"/>
      <c r="CX114" s="28"/>
      <c r="CY114" s="28"/>
      <c r="CZ114" s="28"/>
      <c r="DA114" s="28"/>
      <c r="DB114" s="28"/>
      <c r="DC114" s="28"/>
      <c r="DD114" s="28"/>
      <c r="DE114" s="28"/>
      <c r="DF114" s="28"/>
      <c r="DG114" s="28"/>
      <c r="DH114" s="28"/>
      <c r="DI114" s="28"/>
      <c r="DJ114" s="28"/>
      <c r="DK114" s="28"/>
      <c r="DL114" s="28"/>
      <c r="DM114" s="28"/>
      <c r="DN114" s="28"/>
      <c r="DO114" s="28"/>
      <c r="DP114" s="28"/>
      <c r="DQ114" s="28"/>
      <c r="DR114" s="28"/>
      <c r="DS114" s="28"/>
      <c r="DT114" s="28"/>
      <c r="DU114" s="28"/>
      <c r="DV114" s="28"/>
      <c r="DW114" s="28"/>
      <c r="DX114" s="28"/>
      <c r="DY114" s="28"/>
      <c r="DZ114" s="28"/>
      <c r="EA114" s="28"/>
      <c r="EB114" s="28"/>
      <c r="EC114" s="28"/>
      <c r="ED114" s="28"/>
      <c r="EE114" s="28"/>
      <c r="EF114" s="28"/>
      <c r="EG114" s="28"/>
      <c r="EH114" s="28"/>
      <c r="EI114" s="28"/>
      <c r="EJ114" s="28"/>
      <c r="EK114" s="28"/>
      <c r="EL114" s="28"/>
      <c r="EM114" s="28"/>
      <c r="EN114" s="28"/>
      <c r="EO114" s="28"/>
      <c r="EP114" s="28"/>
      <c r="EQ114" s="28"/>
      <c r="ER114" s="28"/>
      <c r="ES114" s="28"/>
      <c r="ET114" s="28"/>
      <c r="EU114" s="28"/>
      <c r="EV114" s="28"/>
      <c r="EW114" s="28"/>
      <c r="EX114" s="28"/>
      <c r="EY114" s="28"/>
      <c r="EZ114" s="28"/>
      <c r="FA114" s="28"/>
      <c r="FB114" s="28"/>
      <c r="FC114" s="28"/>
      <c r="FD114" s="28"/>
      <c r="FE114" s="28"/>
      <c r="FF114" s="28"/>
      <c r="FG114" s="28"/>
      <c r="FH114" s="28"/>
      <c r="FI114" s="28"/>
      <c r="FJ114" s="28"/>
      <c r="FK114" s="28"/>
      <c r="FL114" s="28"/>
      <c r="FM114" s="28"/>
      <c r="FN114" s="28"/>
      <c r="FO114" s="28"/>
      <c r="FP114" s="28"/>
      <c r="FQ114" s="28"/>
      <c r="FR114" s="28"/>
      <c r="FS114" s="28"/>
      <c r="FT114" s="28"/>
      <c r="FU114" s="28"/>
      <c r="FV114" s="28"/>
      <c r="FW114" s="28"/>
    </row>
    <row r="115" spans="1:179" s="36" customFormat="1">
      <c r="A115" s="74"/>
      <c r="D115" s="73"/>
      <c r="E115" s="73"/>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8"/>
      <c r="AY115" s="28"/>
      <c r="AZ115" s="28"/>
      <c r="BA115" s="28"/>
      <c r="BB115" s="28"/>
      <c r="BC115" s="28"/>
      <c r="BD115" s="28"/>
      <c r="BE115" s="28"/>
      <c r="BF115" s="28"/>
      <c r="BG115" s="28"/>
      <c r="BH115" s="28"/>
      <c r="BI115" s="28"/>
      <c r="BJ115" s="28"/>
      <c r="BK115" s="28"/>
      <c r="BL115" s="28"/>
      <c r="BM115" s="28"/>
      <c r="BN115" s="28"/>
      <c r="BO115" s="28"/>
      <c r="BP115" s="28"/>
      <c r="BQ115" s="28"/>
      <c r="BR115" s="28"/>
      <c r="BS115" s="28"/>
      <c r="BT115" s="28"/>
      <c r="BU115" s="28"/>
      <c r="BV115" s="28"/>
      <c r="BW115" s="28"/>
      <c r="BX115" s="28"/>
      <c r="BY115" s="28"/>
      <c r="BZ115" s="28"/>
      <c r="CA115" s="28"/>
      <c r="CB115" s="28"/>
      <c r="CC115" s="28"/>
      <c r="CD115" s="28"/>
      <c r="CE115" s="28"/>
      <c r="CF115" s="28"/>
      <c r="CG115" s="28"/>
      <c r="CH115" s="28"/>
      <c r="CI115" s="28"/>
      <c r="CJ115" s="28"/>
      <c r="CK115" s="28"/>
      <c r="CL115" s="28"/>
      <c r="CM115" s="28"/>
      <c r="CN115" s="28"/>
      <c r="CO115" s="28"/>
      <c r="CP115" s="28"/>
      <c r="CQ115" s="29"/>
      <c r="CR115" s="28"/>
      <c r="CS115" s="28"/>
      <c r="CT115" s="28"/>
      <c r="CU115" s="28"/>
      <c r="CV115" s="28"/>
      <c r="CW115" s="28"/>
      <c r="CX115" s="28"/>
      <c r="CY115" s="28"/>
      <c r="CZ115" s="28"/>
      <c r="DA115" s="28"/>
      <c r="DB115" s="28"/>
      <c r="DC115" s="28"/>
      <c r="DD115" s="28"/>
      <c r="DE115" s="28"/>
      <c r="DF115" s="28"/>
      <c r="DG115" s="28"/>
      <c r="DH115" s="28"/>
      <c r="DI115" s="28"/>
      <c r="DJ115" s="28"/>
      <c r="DK115" s="28"/>
      <c r="DL115" s="28"/>
      <c r="DM115" s="28"/>
      <c r="DN115" s="28"/>
      <c r="DO115" s="28"/>
      <c r="DP115" s="28"/>
      <c r="DQ115" s="28"/>
      <c r="DR115" s="28"/>
      <c r="DS115" s="28"/>
      <c r="DT115" s="28"/>
      <c r="DU115" s="28"/>
      <c r="DV115" s="28"/>
      <c r="DW115" s="28"/>
      <c r="DX115" s="28"/>
      <c r="DY115" s="28"/>
      <c r="DZ115" s="28"/>
      <c r="EA115" s="28"/>
      <c r="EB115" s="28"/>
      <c r="EC115" s="28"/>
      <c r="ED115" s="28"/>
      <c r="EE115" s="28"/>
      <c r="EF115" s="28"/>
      <c r="EG115" s="28"/>
      <c r="EH115" s="28"/>
      <c r="EI115" s="28"/>
      <c r="EJ115" s="28"/>
      <c r="EK115" s="28"/>
      <c r="EL115" s="28"/>
      <c r="EM115" s="28"/>
      <c r="EN115" s="28"/>
      <c r="EO115" s="28"/>
      <c r="EP115" s="28"/>
      <c r="EQ115" s="28"/>
      <c r="ER115" s="28"/>
      <c r="ES115" s="28"/>
      <c r="ET115" s="28"/>
      <c r="EU115" s="28"/>
      <c r="EV115" s="28"/>
      <c r="EW115" s="28"/>
      <c r="EX115" s="28"/>
      <c r="EY115" s="28"/>
      <c r="EZ115" s="28"/>
      <c r="FA115" s="28"/>
      <c r="FB115" s="28"/>
      <c r="FC115" s="28"/>
      <c r="FD115" s="28"/>
      <c r="FE115" s="28"/>
      <c r="FF115" s="28"/>
      <c r="FG115" s="28"/>
      <c r="FH115" s="28"/>
      <c r="FI115" s="28"/>
      <c r="FJ115" s="28"/>
      <c r="FK115" s="28"/>
      <c r="FL115" s="28"/>
      <c r="FM115" s="28"/>
      <c r="FN115" s="28"/>
      <c r="FO115" s="28"/>
      <c r="FP115" s="28"/>
      <c r="FQ115" s="28"/>
      <c r="FR115" s="28"/>
      <c r="FS115" s="28"/>
      <c r="FT115" s="28"/>
      <c r="FU115" s="28"/>
      <c r="FV115" s="28"/>
      <c r="FW115" s="28"/>
    </row>
    <row r="116" spans="1:179" s="36" customFormat="1">
      <c r="A116" s="74"/>
      <c r="D116" s="73"/>
      <c r="E116" s="73"/>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8"/>
      <c r="AY116" s="28"/>
      <c r="AZ116" s="28"/>
      <c r="BA116" s="28"/>
      <c r="BB116" s="28"/>
      <c r="BC116" s="28"/>
      <c r="BD116" s="28"/>
      <c r="BE116" s="28"/>
      <c r="BF116" s="28"/>
      <c r="BG116" s="28"/>
      <c r="BH116" s="28"/>
      <c r="BI116" s="28"/>
      <c r="BJ116" s="28"/>
      <c r="BK116" s="28"/>
      <c r="BL116" s="28"/>
      <c r="BM116" s="28"/>
      <c r="BN116" s="28"/>
      <c r="BO116" s="28"/>
      <c r="BP116" s="28"/>
      <c r="BQ116" s="28"/>
      <c r="BR116" s="28"/>
      <c r="BS116" s="28"/>
      <c r="BT116" s="28"/>
      <c r="BU116" s="28"/>
      <c r="BV116" s="28"/>
      <c r="BW116" s="28"/>
      <c r="BX116" s="28"/>
      <c r="BY116" s="28"/>
      <c r="BZ116" s="28"/>
      <c r="CA116" s="28"/>
      <c r="CB116" s="28"/>
      <c r="CC116" s="28"/>
      <c r="CD116" s="28"/>
      <c r="CE116" s="28"/>
      <c r="CF116" s="28"/>
      <c r="CG116" s="28"/>
      <c r="CH116" s="28"/>
      <c r="CI116" s="28"/>
      <c r="CJ116" s="28"/>
      <c r="CK116" s="28"/>
      <c r="CL116" s="28"/>
      <c r="CM116" s="28"/>
      <c r="CN116" s="28"/>
      <c r="CO116" s="28"/>
      <c r="CP116" s="28"/>
      <c r="CQ116" s="29"/>
      <c r="CR116" s="28"/>
      <c r="CS116" s="28"/>
      <c r="CT116" s="28"/>
      <c r="CU116" s="28"/>
      <c r="CV116" s="28"/>
      <c r="CW116" s="28"/>
      <c r="CX116" s="28"/>
      <c r="CY116" s="28"/>
      <c r="CZ116" s="28"/>
      <c r="DA116" s="28"/>
      <c r="DB116" s="28"/>
      <c r="DC116" s="28"/>
      <c r="DD116" s="28"/>
      <c r="DE116" s="28"/>
      <c r="DF116" s="28"/>
      <c r="DG116" s="28"/>
      <c r="DH116" s="28"/>
      <c r="DI116" s="28"/>
      <c r="DJ116" s="28"/>
      <c r="DK116" s="28"/>
      <c r="DL116" s="28"/>
      <c r="DM116" s="28"/>
      <c r="DN116" s="28"/>
      <c r="DO116" s="28"/>
      <c r="DP116" s="28"/>
      <c r="DQ116" s="28"/>
      <c r="DR116" s="28"/>
      <c r="DS116" s="28"/>
      <c r="DT116" s="28"/>
      <c r="DU116" s="28"/>
      <c r="DV116" s="28"/>
      <c r="DW116" s="28"/>
      <c r="DX116" s="28"/>
      <c r="DY116" s="28"/>
      <c r="DZ116" s="28"/>
      <c r="EA116" s="28"/>
      <c r="EB116" s="28"/>
      <c r="EC116" s="28"/>
      <c r="ED116" s="28"/>
      <c r="EE116" s="28"/>
      <c r="EF116" s="28"/>
      <c r="EG116" s="28"/>
      <c r="EH116" s="28"/>
      <c r="EI116" s="28"/>
      <c r="EJ116" s="28"/>
      <c r="EK116" s="28"/>
      <c r="EL116" s="28"/>
      <c r="EM116" s="28"/>
      <c r="EN116" s="28"/>
      <c r="EO116" s="28"/>
      <c r="EP116" s="28"/>
      <c r="EQ116" s="28"/>
      <c r="ER116" s="28"/>
      <c r="ES116" s="28"/>
      <c r="ET116" s="28"/>
      <c r="EU116" s="28"/>
      <c r="EV116" s="28"/>
      <c r="EW116" s="28"/>
      <c r="EX116" s="28"/>
      <c r="EY116" s="28"/>
      <c r="EZ116" s="28"/>
      <c r="FA116" s="28"/>
      <c r="FB116" s="28"/>
      <c r="FC116" s="28"/>
      <c r="FD116" s="28"/>
      <c r="FE116" s="28"/>
      <c r="FF116" s="28"/>
      <c r="FG116" s="28"/>
      <c r="FH116" s="28"/>
      <c r="FI116" s="28"/>
      <c r="FJ116" s="28"/>
      <c r="FK116" s="28"/>
      <c r="FL116" s="28"/>
      <c r="FM116" s="28"/>
      <c r="FN116" s="28"/>
      <c r="FO116" s="28"/>
      <c r="FP116" s="28"/>
      <c r="FQ116" s="28"/>
      <c r="FR116" s="28"/>
      <c r="FS116" s="28"/>
      <c r="FT116" s="28"/>
      <c r="FU116" s="28"/>
      <c r="FV116" s="28"/>
      <c r="FW116" s="28"/>
    </row>
    <row r="117" spans="1:179" s="36" customFormat="1">
      <c r="A117" s="74"/>
      <c r="D117" s="73"/>
      <c r="E117" s="73"/>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8"/>
      <c r="AY117" s="28"/>
      <c r="AZ117" s="28"/>
      <c r="BA117" s="28"/>
      <c r="BB117" s="28"/>
      <c r="BC117" s="28"/>
      <c r="BD117" s="28"/>
      <c r="BE117" s="28"/>
      <c r="BF117" s="28"/>
      <c r="BG117" s="28"/>
      <c r="BH117" s="28"/>
      <c r="BI117" s="28"/>
      <c r="BJ117" s="28"/>
      <c r="BK117" s="28"/>
      <c r="BL117" s="28"/>
      <c r="BM117" s="28"/>
      <c r="BN117" s="28"/>
      <c r="BO117" s="28"/>
      <c r="BP117" s="28"/>
      <c r="BQ117" s="28"/>
      <c r="BR117" s="28"/>
      <c r="BS117" s="28"/>
      <c r="BT117" s="28"/>
      <c r="BU117" s="28"/>
      <c r="BV117" s="28"/>
      <c r="BW117" s="28"/>
      <c r="BX117" s="28"/>
      <c r="BY117" s="28"/>
      <c r="BZ117" s="28"/>
      <c r="CA117" s="28"/>
      <c r="CB117" s="28"/>
      <c r="CC117" s="28"/>
      <c r="CD117" s="28"/>
      <c r="CE117" s="28"/>
      <c r="CF117" s="28"/>
      <c r="CG117" s="28"/>
      <c r="CH117" s="28"/>
      <c r="CI117" s="28"/>
      <c r="CJ117" s="28"/>
      <c r="CK117" s="28"/>
      <c r="CL117" s="28"/>
      <c r="CM117" s="28"/>
      <c r="CN117" s="28"/>
      <c r="CO117" s="28"/>
      <c r="CP117" s="28"/>
      <c r="CQ117" s="29"/>
      <c r="CR117" s="28"/>
      <c r="CS117" s="28"/>
      <c r="CT117" s="28"/>
      <c r="CU117" s="28"/>
      <c r="CV117" s="28"/>
      <c r="CW117" s="28"/>
      <c r="CX117" s="28"/>
      <c r="CY117" s="28"/>
      <c r="CZ117" s="28"/>
      <c r="DA117" s="28"/>
      <c r="DB117" s="28"/>
      <c r="DC117" s="28"/>
      <c r="DD117" s="28"/>
      <c r="DE117" s="28"/>
      <c r="DF117" s="28"/>
      <c r="DG117" s="28"/>
      <c r="DH117" s="28"/>
      <c r="DI117" s="28"/>
      <c r="DJ117" s="28"/>
      <c r="DK117" s="28"/>
      <c r="DL117" s="28"/>
      <c r="DM117" s="28"/>
      <c r="DN117" s="28"/>
      <c r="DO117" s="28"/>
      <c r="DP117" s="28"/>
      <c r="DQ117" s="28"/>
      <c r="DR117" s="28"/>
      <c r="DS117" s="28"/>
      <c r="DT117" s="28"/>
      <c r="DU117" s="28"/>
      <c r="DV117" s="28"/>
      <c r="DW117" s="28"/>
      <c r="DX117" s="28"/>
      <c r="DY117" s="28"/>
      <c r="DZ117" s="28"/>
      <c r="EA117" s="28"/>
      <c r="EB117" s="28"/>
      <c r="EC117" s="28"/>
      <c r="ED117" s="28"/>
      <c r="EE117" s="28"/>
      <c r="EF117" s="28"/>
      <c r="EG117" s="28"/>
      <c r="EH117" s="28"/>
      <c r="EI117" s="28"/>
      <c r="EJ117" s="28"/>
      <c r="EK117" s="28"/>
      <c r="EL117" s="28"/>
      <c r="EM117" s="28"/>
      <c r="EN117" s="28"/>
      <c r="EO117" s="28"/>
      <c r="EP117" s="28"/>
      <c r="EQ117" s="28"/>
      <c r="ER117" s="28"/>
      <c r="ES117" s="28"/>
      <c r="ET117" s="28"/>
      <c r="EU117" s="28"/>
      <c r="EV117" s="28"/>
      <c r="EW117" s="28"/>
      <c r="EX117" s="28"/>
      <c r="EY117" s="28"/>
      <c r="EZ117" s="28"/>
      <c r="FA117" s="28"/>
      <c r="FB117" s="28"/>
      <c r="FC117" s="28"/>
      <c r="FD117" s="28"/>
      <c r="FE117" s="28"/>
      <c r="FF117" s="28"/>
      <c r="FG117" s="28"/>
      <c r="FH117" s="28"/>
      <c r="FI117" s="28"/>
      <c r="FJ117" s="28"/>
      <c r="FK117" s="28"/>
      <c r="FL117" s="28"/>
      <c r="FM117" s="28"/>
      <c r="FN117" s="28"/>
      <c r="FO117" s="28"/>
      <c r="FP117" s="28"/>
      <c r="FQ117" s="28"/>
      <c r="FR117" s="28"/>
      <c r="FS117" s="28"/>
      <c r="FT117" s="28"/>
      <c r="FU117" s="28"/>
      <c r="FV117" s="28"/>
      <c r="FW117" s="28"/>
    </row>
    <row r="118" spans="1:179" s="36" customFormat="1">
      <c r="A118" s="74"/>
      <c r="D118" s="73"/>
      <c r="E118" s="73"/>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8"/>
      <c r="AY118" s="28"/>
      <c r="AZ118" s="28"/>
      <c r="BA118" s="28"/>
      <c r="BB118" s="28"/>
      <c r="BC118" s="28"/>
      <c r="BD118" s="28"/>
      <c r="BE118" s="28"/>
      <c r="BF118" s="28"/>
      <c r="BG118" s="28"/>
      <c r="BH118" s="28"/>
      <c r="BI118" s="28"/>
      <c r="BJ118" s="28"/>
      <c r="BK118" s="28"/>
      <c r="BL118" s="28"/>
      <c r="BM118" s="28"/>
      <c r="BN118" s="28"/>
      <c r="BO118" s="28"/>
      <c r="BP118" s="28"/>
      <c r="BQ118" s="28"/>
      <c r="BR118" s="28"/>
      <c r="BS118" s="28"/>
      <c r="BT118" s="28"/>
      <c r="BU118" s="28"/>
      <c r="BV118" s="28"/>
      <c r="BW118" s="28"/>
      <c r="BX118" s="28"/>
      <c r="BY118" s="28"/>
      <c r="BZ118" s="28"/>
      <c r="CA118" s="28"/>
      <c r="CB118" s="28"/>
      <c r="CC118" s="28"/>
      <c r="CD118" s="28"/>
      <c r="CE118" s="28"/>
      <c r="CF118" s="28"/>
      <c r="CG118" s="28"/>
      <c r="CH118" s="28"/>
      <c r="CI118" s="28"/>
      <c r="CJ118" s="28"/>
      <c r="CK118" s="28"/>
      <c r="CL118" s="28"/>
      <c r="CM118" s="28"/>
      <c r="CN118" s="28"/>
      <c r="CO118" s="28"/>
      <c r="CP118" s="28"/>
      <c r="CQ118" s="29"/>
      <c r="CR118" s="28"/>
      <c r="CS118" s="28"/>
      <c r="CT118" s="28"/>
      <c r="CU118" s="28"/>
      <c r="CV118" s="28"/>
      <c r="CW118" s="28"/>
      <c r="CX118" s="28"/>
      <c r="CY118" s="28"/>
      <c r="CZ118" s="28"/>
      <c r="DA118" s="28"/>
      <c r="DB118" s="28"/>
      <c r="DC118" s="28"/>
      <c r="DD118" s="28"/>
      <c r="DE118" s="28"/>
      <c r="DF118" s="28"/>
      <c r="DG118" s="28"/>
      <c r="DH118" s="28"/>
      <c r="DI118" s="28"/>
      <c r="DJ118" s="28"/>
      <c r="DK118" s="28"/>
      <c r="DL118" s="28"/>
      <c r="DM118" s="28"/>
      <c r="DN118" s="28"/>
      <c r="DO118" s="28"/>
      <c r="DP118" s="28"/>
      <c r="DQ118" s="28"/>
      <c r="DR118" s="28"/>
      <c r="DS118" s="28"/>
      <c r="DT118" s="28"/>
      <c r="DU118" s="28"/>
      <c r="DV118" s="28"/>
      <c r="DW118" s="28"/>
      <c r="DX118" s="28"/>
      <c r="DY118" s="28"/>
      <c r="DZ118" s="28"/>
      <c r="EA118" s="28"/>
      <c r="EB118" s="28"/>
      <c r="EC118" s="28"/>
      <c r="ED118" s="28"/>
      <c r="EE118" s="28"/>
      <c r="EF118" s="28"/>
      <c r="EG118" s="28"/>
      <c r="EH118" s="28"/>
      <c r="EI118" s="28"/>
      <c r="EJ118" s="28"/>
      <c r="EK118" s="28"/>
      <c r="EL118" s="28"/>
      <c r="EM118" s="28"/>
      <c r="EN118" s="28"/>
      <c r="EO118" s="28"/>
      <c r="EP118" s="28"/>
      <c r="EQ118" s="28"/>
      <c r="ER118" s="28"/>
      <c r="ES118" s="28"/>
      <c r="ET118" s="28"/>
      <c r="EU118" s="28"/>
      <c r="EV118" s="28"/>
      <c r="EW118" s="28"/>
      <c r="EX118" s="28"/>
      <c r="EY118" s="28"/>
      <c r="EZ118" s="28"/>
      <c r="FA118" s="28"/>
      <c r="FB118" s="28"/>
      <c r="FC118" s="28"/>
      <c r="FD118" s="28"/>
      <c r="FE118" s="28"/>
      <c r="FF118" s="28"/>
      <c r="FG118" s="28"/>
      <c r="FH118" s="28"/>
      <c r="FI118" s="28"/>
      <c r="FJ118" s="28"/>
      <c r="FK118" s="28"/>
      <c r="FL118" s="28"/>
      <c r="FM118" s="28"/>
      <c r="FN118" s="28"/>
      <c r="FO118" s="28"/>
      <c r="FP118" s="28"/>
      <c r="FQ118" s="28"/>
      <c r="FR118" s="28"/>
      <c r="FS118" s="28"/>
      <c r="FT118" s="28"/>
      <c r="FU118" s="28"/>
      <c r="FV118" s="28"/>
      <c r="FW118" s="28"/>
    </row>
    <row r="119" spans="1:179" s="36" customFormat="1">
      <c r="A119" s="74"/>
      <c r="D119" s="73"/>
      <c r="E119" s="73"/>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8"/>
      <c r="AY119" s="28"/>
      <c r="AZ119" s="28"/>
      <c r="BA119" s="28"/>
      <c r="BB119" s="28"/>
      <c r="BC119" s="28"/>
      <c r="BD119" s="28"/>
      <c r="BE119" s="28"/>
      <c r="BF119" s="28"/>
      <c r="BG119" s="28"/>
      <c r="BH119" s="28"/>
      <c r="BI119" s="28"/>
      <c r="BJ119" s="28"/>
      <c r="BK119" s="28"/>
      <c r="BL119" s="28"/>
      <c r="BM119" s="28"/>
      <c r="BN119" s="28"/>
      <c r="BO119" s="28"/>
      <c r="BP119" s="28"/>
      <c r="BQ119" s="28"/>
      <c r="BR119" s="28"/>
      <c r="BS119" s="28"/>
      <c r="BT119" s="28"/>
      <c r="BU119" s="28"/>
      <c r="BV119" s="28"/>
      <c r="BW119" s="28"/>
      <c r="BX119" s="28"/>
      <c r="BY119" s="28"/>
      <c r="BZ119" s="28"/>
      <c r="CA119" s="28"/>
      <c r="CB119" s="28"/>
      <c r="CC119" s="28"/>
      <c r="CD119" s="28"/>
      <c r="CE119" s="28"/>
      <c r="CF119" s="28"/>
      <c r="CG119" s="28"/>
      <c r="CH119" s="28"/>
      <c r="CI119" s="28"/>
      <c r="CJ119" s="28"/>
      <c r="CK119" s="28"/>
      <c r="CL119" s="28"/>
      <c r="CM119" s="28"/>
      <c r="CN119" s="28"/>
      <c r="CO119" s="28"/>
      <c r="CP119" s="28"/>
      <c r="CQ119" s="29"/>
      <c r="CR119" s="28"/>
      <c r="CS119" s="28"/>
      <c r="CT119" s="28"/>
      <c r="CU119" s="28"/>
      <c r="CV119" s="28"/>
      <c r="CW119" s="28"/>
      <c r="CX119" s="28"/>
      <c r="CY119" s="28"/>
      <c r="CZ119" s="28"/>
      <c r="DA119" s="28"/>
      <c r="DB119" s="28"/>
      <c r="DC119" s="28"/>
      <c r="DD119" s="28"/>
      <c r="DE119" s="28"/>
      <c r="DF119" s="28"/>
      <c r="DG119" s="28"/>
      <c r="DH119" s="28"/>
      <c r="DI119" s="28"/>
      <c r="DJ119" s="28"/>
      <c r="DK119" s="28"/>
      <c r="DL119" s="28"/>
      <c r="DM119" s="28"/>
      <c r="DN119" s="28"/>
      <c r="DO119" s="28"/>
      <c r="DP119" s="28"/>
      <c r="DQ119" s="28"/>
      <c r="DR119" s="28"/>
      <c r="DS119" s="28"/>
      <c r="DT119" s="28"/>
      <c r="DU119" s="28"/>
      <c r="DV119" s="28"/>
      <c r="DW119" s="28"/>
      <c r="DX119" s="28"/>
      <c r="DY119" s="28"/>
      <c r="DZ119" s="28"/>
      <c r="EA119" s="28"/>
      <c r="EB119" s="28"/>
      <c r="EC119" s="28"/>
      <c r="ED119" s="28"/>
      <c r="EE119" s="28"/>
      <c r="EF119" s="28"/>
      <c r="EG119" s="28"/>
      <c r="EH119" s="28"/>
      <c r="EI119" s="28"/>
      <c r="EJ119" s="28"/>
      <c r="EK119" s="28"/>
      <c r="EL119" s="28"/>
      <c r="EM119" s="28"/>
      <c r="EN119" s="28"/>
      <c r="EO119" s="28"/>
      <c r="EP119" s="28"/>
      <c r="EQ119" s="28"/>
      <c r="ER119" s="28"/>
      <c r="ES119" s="28"/>
      <c r="ET119" s="28"/>
      <c r="EU119" s="28"/>
      <c r="EV119" s="28"/>
      <c r="EW119" s="28"/>
      <c r="EX119" s="28"/>
      <c r="EY119" s="28"/>
      <c r="EZ119" s="28"/>
      <c r="FA119" s="28"/>
      <c r="FB119" s="28"/>
      <c r="FC119" s="28"/>
      <c r="FD119" s="28"/>
      <c r="FE119" s="28"/>
      <c r="FF119" s="28"/>
      <c r="FG119" s="28"/>
      <c r="FH119" s="28"/>
      <c r="FI119" s="28"/>
      <c r="FJ119" s="28"/>
      <c r="FK119" s="28"/>
      <c r="FL119" s="28"/>
      <c r="FM119" s="28"/>
      <c r="FN119" s="28"/>
      <c r="FO119" s="28"/>
      <c r="FP119" s="28"/>
      <c r="FQ119" s="28"/>
      <c r="FR119" s="28"/>
      <c r="FS119" s="28"/>
      <c r="FT119" s="28"/>
      <c r="FU119" s="28"/>
      <c r="FV119" s="28"/>
      <c r="FW119" s="28"/>
    </row>
    <row r="120" spans="1:179" s="36" customFormat="1">
      <c r="A120" s="74"/>
      <c r="D120" s="73"/>
      <c r="E120" s="73"/>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8"/>
      <c r="AY120" s="28"/>
      <c r="AZ120" s="28"/>
      <c r="BA120" s="28"/>
      <c r="BB120" s="28"/>
      <c r="BC120" s="28"/>
      <c r="BD120" s="28"/>
      <c r="BE120" s="28"/>
      <c r="BF120" s="28"/>
      <c r="BG120" s="28"/>
      <c r="BH120" s="28"/>
      <c r="BI120" s="28"/>
      <c r="BJ120" s="28"/>
      <c r="BK120" s="28"/>
      <c r="BL120" s="28"/>
      <c r="BM120" s="28"/>
      <c r="BN120" s="28"/>
      <c r="BO120" s="28"/>
      <c r="BP120" s="28"/>
      <c r="BQ120" s="28"/>
      <c r="BR120" s="28"/>
      <c r="BS120" s="28"/>
      <c r="BT120" s="28"/>
      <c r="BU120" s="28"/>
      <c r="BV120" s="28"/>
      <c r="BW120" s="28"/>
      <c r="BX120" s="28"/>
      <c r="BY120" s="28"/>
      <c r="BZ120" s="28"/>
      <c r="CA120" s="28"/>
      <c r="CB120" s="28"/>
      <c r="CC120" s="28"/>
      <c r="CD120" s="28"/>
      <c r="CE120" s="28"/>
      <c r="CF120" s="28"/>
      <c r="CG120" s="28"/>
      <c r="CH120" s="28"/>
      <c r="CI120" s="28"/>
      <c r="CJ120" s="28"/>
      <c r="CK120" s="28"/>
      <c r="CL120" s="28"/>
      <c r="CM120" s="28"/>
      <c r="CN120" s="28"/>
      <c r="CO120" s="28"/>
      <c r="CP120" s="28"/>
      <c r="CQ120" s="29"/>
      <c r="CR120" s="28"/>
      <c r="CS120" s="28"/>
      <c r="CT120" s="28"/>
      <c r="CU120" s="28"/>
      <c r="CV120" s="28"/>
      <c r="CW120" s="28"/>
      <c r="CX120" s="28"/>
      <c r="CY120" s="28"/>
      <c r="CZ120" s="28"/>
      <c r="DA120" s="28"/>
      <c r="DB120" s="28"/>
      <c r="DC120" s="28"/>
      <c r="DD120" s="28"/>
      <c r="DE120" s="28"/>
      <c r="DF120" s="28"/>
      <c r="DG120" s="28"/>
      <c r="DH120" s="28"/>
      <c r="DI120" s="28"/>
      <c r="DJ120" s="28"/>
      <c r="DK120" s="28"/>
      <c r="DL120" s="28"/>
      <c r="DM120" s="28"/>
      <c r="DN120" s="28"/>
      <c r="DO120" s="28"/>
      <c r="DP120" s="28"/>
      <c r="DQ120" s="28"/>
      <c r="DR120" s="28"/>
      <c r="DS120" s="28"/>
      <c r="DT120" s="28"/>
      <c r="DU120" s="28"/>
      <c r="DV120" s="28"/>
      <c r="DW120" s="28"/>
      <c r="DX120" s="28"/>
      <c r="DY120" s="28"/>
      <c r="DZ120" s="28"/>
      <c r="EA120" s="28"/>
      <c r="EB120" s="28"/>
      <c r="EC120" s="28"/>
      <c r="ED120" s="28"/>
      <c r="EE120" s="28"/>
      <c r="EF120" s="28"/>
      <c r="EG120" s="28"/>
      <c r="EH120" s="28"/>
      <c r="EI120" s="28"/>
      <c r="EJ120" s="28"/>
      <c r="EK120" s="28"/>
      <c r="EL120" s="28"/>
      <c r="EM120" s="28"/>
      <c r="EN120" s="28"/>
      <c r="EO120" s="28"/>
      <c r="EP120" s="28"/>
      <c r="EQ120" s="28"/>
      <c r="ER120" s="28"/>
      <c r="ES120" s="28"/>
      <c r="ET120" s="28"/>
      <c r="EU120" s="28"/>
      <c r="EV120" s="28"/>
      <c r="EW120" s="28"/>
      <c r="EX120" s="28"/>
      <c r="EY120" s="28"/>
      <c r="EZ120" s="28"/>
      <c r="FA120" s="28"/>
      <c r="FB120" s="28"/>
      <c r="FC120" s="28"/>
      <c r="FD120" s="28"/>
      <c r="FE120" s="28"/>
      <c r="FF120" s="28"/>
      <c r="FG120" s="28"/>
      <c r="FH120" s="28"/>
      <c r="FI120" s="28"/>
      <c r="FJ120" s="28"/>
      <c r="FK120" s="28"/>
      <c r="FL120" s="28"/>
      <c r="FM120" s="28"/>
      <c r="FN120" s="28"/>
      <c r="FO120" s="28"/>
      <c r="FP120" s="28"/>
      <c r="FQ120" s="28"/>
      <c r="FR120" s="28"/>
      <c r="FS120" s="28"/>
      <c r="FT120" s="28"/>
      <c r="FU120" s="28"/>
      <c r="FV120" s="28"/>
      <c r="FW120" s="28"/>
    </row>
    <row r="121" spans="1:179" s="36" customFormat="1">
      <c r="A121" s="74"/>
      <c r="D121" s="73"/>
      <c r="E121" s="73"/>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8"/>
      <c r="AY121" s="28"/>
      <c r="AZ121" s="28"/>
      <c r="BA121" s="28"/>
      <c r="BB121" s="28"/>
      <c r="BC121" s="28"/>
      <c r="BD121" s="28"/>
      <c r="BE121" s="28"/>
      <c r="BF121" s="28"/>
      <c r="BG121" s="28"/>
      <c r="BH121" s="28"/>
      <c r="BI121" s="28"/>
      <c r="BJ121" s="28"/>
      <c r="BK121" s="28"/>
      <c r="BL121" s="28"/>
      <c r="BM121" s="28"/>
      <c r="BN121" s="28"/>
      <c r="BO121" s="28"/>
      <c r="BP121" s="28"/>
      <c r="BQ121" s="28"/>
      <c r="BR121" s="28"/>
      <c r="BS121" s="28"/>
      <c r="BT121" s="28"/>
      <c r="BU121" s="28"/>
      <c r="BV121" s="28"/>
      <c r="BW121" s="28"/>
      <c r="BX121" s="28"/>
      <c r="BY121" s="28"/>
      <c r="BZ121" s="28"/>
      <c r="CA121" s="28"/>
      <c r="CB121" s="28"/>
      <c r="CC121" s="28"/>
      <c r="CD121" s="28"/>
      <c r="CE121" s="28"/>
      <c r="CF121" s="28"/>
      <c r="CG121" s="28"/>
      <c r="CH121" s="28"/>
      <c r="CI121" s="28"/>
      <c r="CJ121" s="28"/>
      <c r="CK121" s="28"/>
      <c r="CL121" s="28"/>
      <c r="CM121" s="28"/>
      <c r="CN121" s="28"/>
      <c r="CO121" s="28"/>
      <c r="CP121" s="28"/>
      <c r="CQ121" s="29"/>
      <c r="CR121" s="28"/>
      <c r="CS121" s="28"/>
      <c r="CT121" s="28"/>
      <c r="CU121" s="28"/>
      <c r="CV121" s="28"/>
      <c r="CW121" s="28"/>
      <c r="CX121" s="28"/>
      <c r="CY121" s="28"/>
      <c r="CZ121" s="28"/>
      <c r="DA121" s="28"/>
      <c r="DB121" s="28"/>
      <c r="DC121" s="28"/>
      <c r="DD121" s="28"/>
      <c r="DE121" s="28"/>
      <c r="DF121" s="28"/>
      <c r="DG121" s="28"/>
      <c r="DH121" s="28"/>
      <c r="DI121" s="28"/>
      <c r="DJ121" s="28"/>
      <c r="DK121" s="28"/>
      <c r="DL121" s="28"/>
      <c r="DM121" s="28"/>
      <c r="DN121" s="28"/>
      <c r="DO121" s="28"/>
      <c r="DP121" s="28"/>
      <c r="DQ121" s="28"/>
      <c r="DR121" s="28"/>
      <c r="DS121" s="28"/>
      <c r="DT121" s="28"/>
      <c r="DU121" s="28"/>
      <c r="DV121" s="28"/>
      <c r="DW121" s="28"/>
      <c r="DX121" s="28"/>
      <c r="DY121" s="28"/>
      <c r="DZ121" s="28"/>
      <c r="EA121" s="28"/>
      <c r="EB121" s="28"/>
      <c r="EC121" s="28"/>
      <c r="ED121" s="28"/>
      <c r="EE121" s="28"/>
      <c r="EF121" s="28"/>
      <c r="EG121" s="28"/>
      <c r="EH121" s="28"/>
      <c r="EI121" s="28"/>
      <c r="EJ121" s="28"/>
      <c r="EK121" s="28"/>
      <c r="EL121" s="28"/>
      <c r="EM121" s="28"/>
      <c r="EN121" s="28"/>
      <c r="EO121" s="28"/>
      <c r="EP121" s="28"/>
      <c r="EQ121" s="28"/>
      <c r="ER121" s="28"/>
      <c r="ES121" s="28"/>
      <c r="ET121" s="28"/>
      <c r="EU121" s="28"/>
      <c r="EV121" s="28"/>
      <c r="EW121" s="28"/>
      <c r="EX121" s="28"/>
      <c r="EY121" s="28"/>
      <c r="EZ121" s="28"/>
      <c r="FA121" s="28"/>
      <c r="FB121" s="28"/>
      <c r="FC121" s="28"/>
      <c r="FD121" s="28"/>
      <c r="FE121" s="28"/>
      <c r="FF121" s="28"/>
      <c r="FG121" s="28"/>
      <c r="FH121" s="28"/>
      <c r="FI121" s="28"/>
      <c r="FJ121" s="28"/>
      <c r="FK121" s="28"/>
      <c r="FL121" s="28"/>
      <c r="FM121" s="28"/>
      <c r="FN121" s="28"/>
      <c r="FO121" s="28"/>
      <c r="FP121" s="28"/>
      <c r="FQ121" s="28"/>
      <c r="FR121" s="28"/>
      <c r="FS121" s="28"/>
      <c r="FT121" s="28"/>
      <c r="FU121" s="28"/>
      <c r="FV121" s="28"/>
      <c r="FW121" s="28"/>
    </row>
    <row r="122" spans="1:179" s="36" customFormat="1">
      <c r="A122" s="74"/>
      <c r="D122" s="73"/>
      <c r="E122" s="73"/>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8"/>
      <c r="AY122" s="28"/>
      <c r="AZ122" s="28"/>
      <c r="BA122" s="28"/>
      <c r="BB122" s="28"/>
      <c r="BC122" s="28"/>
      <c r="BD122" s="28"/>
      <c r="BE122" s="28"/>
      <c r="BF122" s="28"/>
      <c r="BG122" s="28"/>
      <c r="BH122" s="28"/>
      <c r="BI122" s="28"/>
      <c r="BJ122" s="28"/>
      <c r="BK122" s="28"/>
      <c r="BL122" s="28"/>
      <c r="BM122" s="28"/>
      <c r="BN122" s="28"/>
      <c r="BO122" s="28"/>
      <c r="BP122" s="28"/>
      <c r="BQ122" s="28"/>
      <c r="BR122" s="28"/>
      <c r="BS122" s="28"/>
      <c r="BT122" s="28"/>
      <c r="BU122" s="28"/>
      <c r="BV122" s="28"/>
      <c r="BW122" s="28"/>
      <c r="BX122" s="28"/>
      <c r="BY122" s="28"/>
      <c r="BZ122" s="28"/>
      <c r="CA122" s="28"/>
      <c r="CB122" s="28"/>
      <c r="CC122" s="28"/>
      <c r="CD122" s="28"/>
      <c r="CE122" s="28"/>
      <c r="CF122" s="28"/>
      <c r="CG122" s="28"/>
      <c r="CH122" s="28"/>
      <c r="CI122" s="28"/>
      <c r="CJ122" s="28"/>
      <c r="CK122" s="28"/>
      <c r="CL122" s="28"/>
      <c r="CM122" s="28"/>
      <c r="CN122" s="28"/>
      <c r="CO122" s="28"/>
      <c r="CP122" s="28"/>
      <c r="CQ122" s="29"/>
      <c r="CR122" s="28"/>
      <c r="CS122" s="28"/>
      <c r="CT122" s="28"/>
      <c r="CU122" s="28"/>
      <c r="CV122" s="28"/>
      <c r="CW122" s="28"/>
      <c r="CX122" s="28"/>
      <c r="CY122" s="28"/>
      <c r="CZ122" s="28"/>
      <c r="DA122" s="28"/>
      <c r="DB122" s="28"/>
      <c r="DC122" s="28"/>
      <c r="DD122" s="28"/>
      <c r="DE122" s="28"/>
      <c r="DF122" s="28"/>
      <c r="DG122" s="28"/>
      <c r="DH122" s="28"/>
      <c r="DI122" s="28"/>
      <c r="DJ122" s="28"/>
      <c r="DK122" s="28"/>
      <c r="DL122" s="28"/>
      <c r="DM122" s="28"/>
      <c r="DN122" s="28"/>
      <c r="DO122" s="28"/>
      <c r="DP122" s="28"/>
      <c r="DQ122" s="28"/>
      <c r="DR122" s="28"/>
      <c r="DS122" s="28"/>
      <c r="DT122" s="28"/>
      <c r="DU122" s="28"/>
      <c r="DV122" s="28"/>
      <c r="DW122" s="28"/>
      <c r="DX122" s="28"/>
      <c r="DY122" s="28"/>
      <c r="DZ122" s="28"/>
      <c r="EA122" s="28"/>
      <c r="EB122" s="28"/>
      <c r="EC122" s="28"/>
      <c r="ED122" s="28"/>
      <c r="EE122" s="28"/>
      <c r="EF122" s="28"/>
      <c r="EG122" s="28"/>
      <c r="EH122" s="28"/>
      <c r="EI122" s="28"/>
      <c r="EJ122" s="28"/>
      <c r="EK122" s="28"/>
      <c r="EL122" s="28"/>
      <c r="EM122" s="28"/>
      <c r="EN122" s="28"/>
      <c r="EO122" s="28"/>
      <c r="EP122" s="28"/>
      <c r="EQ122" s="28"/>
      <c r="ER122" s="28"/>
      <c r="ES122" s="28"/>
      <c r="ET122" s="28"/>
      <c r="EU122" s="28"/>
      <c r="EV122" s="28"/>
      <c r="EW122" s="28"/>
      <c r="EX122" s="28"/>
      <c r="EY122" s="28"/>
      <c r="EZ122" s="28"/>
      <c r="FA122" s="28"/>
      <c r="FB122" s="28"/>
      <c r="FC122" s="28"/>
      <c r="FD122" s="28"/>
      <c r="FE122" s="28"/>
      <c r="FF122" s="28"/>
      <c r="FG122" s="28"/>
      <c r="FH122" s="28"/>
      <c r="FI122" s="28"/>
      <c r="FJ122" s="28"/>
      <c r="FK122" s="28"/>
      <c r="FL122" s="28"/>
      <c r="FM122" s="28"/>
      <c r="FN122" s="28"/>
      <c r="FO122" s="28"/>
      <c r="FP122" s="28"/>
      <c r="FQ122" s="28"/>
      <c r="FR122" s="28"/>
      <c r="FS122" s="28"/>
      <c r="FT122" s="28"/>
      <c r="FU122" s="28"/>
      <c r="FV122" s="28"/>
      <c r="FW122" s="28"/>
    </row>
    <row r="123" spans="1:179" s="36" customFormat="1">
      <c r="A123" s="74"/>
      <c r="D123" s="73"/>
      <c r="E123" s="73"/>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c r="AV123" s="28"/>
      <c r="AW123" s="28"/>
      <c r="AX123" s="28"/>
      <c r="AY123" s="28"/>
      <c r="AZ123" s="28"/>
      <c r="BA123" s="28"/>
      <c r="BB123" s="28"/>
      <c r="BC123" s="28"/>
      <c r="BD123" s="28"/>
      <c r="BE123" s="28"/>
      <c r="BF123" s="28"/>
      <c r="BG123" s="28"/>
      <c r="BH123" s="28"/>
      <c r="BI123" s="28"/>
      <c r="BJ123" s="28"/>
      <c r="BK123" s="28"/>
      <c r="BL123" s="28"/>
      <c r="BM123" s="28"/>
      <c r="BN123" s="28"/>
      <c r="BO123" s="28"/>
      <c r="BP123" s="28"/>
      <c r="BQ123" s="28"/>
      <c r="BR123" s="28"/>
      <c r="BS123" s="28"/>
      <c r="BT123" s="28"/>
      <c r="BU123" s="28"/>
      <c r="BV123" s="28"/>
      <c r="BW123" s="28"/>
      <c r="BX123" s="28"/>
      <c r="BY123" s="28"/>
      <c r="BZ123" s="28"/>
      <c r="CA123" s="28"/>
      <c r="CB123" s="28"/>
      <c r="CC123" s="28"/>
      <c r="CD123" s="28"/>
      <c r="CE123" s="28"/>
      <c r="CF123" s="28"/>
      <c r="CG123" s="28"/>
      <c r="CH123" s="28"/>
      <c r="CI123" s="28"/>
      <c r="CJ123" s="28"/>
      <c r="CK123" s="28"/>
      <c r="CL123" s="28"/>
      <c r="CM123" s="28"/>
      <c r="CN123" s="28"/>
      <c r="CO123" s="28"/>
      <c r="CP123" s="28"/>
      <c r="CQ123" s="29"/>
      <c r="CR123" s="28"/>
      <c r="CS123" s="28"/>
      <c r="CT123" s="28"/>
      <c r="CU123" s="28"/>
      <c r="CV123" s="28"/>
      <c r="CW123" s="28"/>
      <c r="CX123" s="28"/>
      <c r="CY123" s="28"/>
      <c r="CZ123" s="28"/>
      <c r="DA123" s="28"/>
      <c r="DB123" s="28"/>
      <c r="DC123" s="28"/>
      <c r="DD123" s="28"/>
      <c r="DE123" s="28"/>
      <c r="DF123" s="28"/>
      <c r="DG123" s="28"/>
      <c r="DH123" s="28"/>
      <c r="DI123" s="28"/>
      <c r="DJ123" s="28"/>
      <c r="DK123" s="28"/>
      <c r="DL123" s="28"/>
      <c r="DM123" s="28"/>
      <c r="DN123" s="28"/>
      <c r="DO123" s="28"/>
      <c r="DP123" s="28"/>
      <c r="DQ123" s="28"/>
      <c r="DR123" s="28"/>
      <c r="DS123" s="28"/>
      <c r="DT123" s="28"/>
      <c r="DU123" s="28"/>
      <c r="DV123" s="28"/>
      <c r="DW123" s="28"/>
      <c r="DX123" s="28"/>
      <c r="DY123" s="28"/>
      <c r="DZ123" s="28"/>
      <c r="EA123" s="28"/>
      <c r="EB123" s="28"/>
      <c r="EC123" s="28"/>
      <c r="ED123" s="28"/>
      <c r="EE123" s="28"/>
      <c r="EF123" s="28"/>
      <c r="EG123" s="28"/>
      <c r="EH123" s="28"/>
      <c r="EI123" s="28"/>
      <c r="EJ123" s="28"/>
      <c r="EK123" s="28"/>
      <c r="EL123" s="28"/>
      <c r="EM123" s="28"/>
      <c r="EN123" s="28"/>
      <c r="EO123" s="28"/>
      <c r="EP123" s="28"/>
      <c r="EQ123" s="28"/>
      <c r="ER123" s="28"/>
      <c r="ES123" s="28"/>
      <c r="ET123" s="28"/>
      <c r="EU123" s="28"/>
      <c r="EV123" s="28"/>
      <c r="EW123" s="28"/>
      <c r="EX123" s="28"/>
      <c r="EY123" s="28"/>
      <c r="EZ123" s="28"/>
      <c r="FA123" s="28"/>
      <c r="FB123" s="28"/>
      <c r="FC123" s="28"/>
      <c r="FD123" s="28"/>
      <c r="FE123" s="28"/>
      <c r="FF123" s="28"/>
      <c r="FG123" s="28"/>
      <c r="FH123" s="28"/>
      <c r="FI123" s="28"/>
      <c r="FJ123" s="28"/>
      <c r="FK123" s="28"/>
      <c r="FL123" s="28"/>
      <c r="FM123" s="28"/>
      <c r="FN123" s="28"/>
      <c r="FO123" s="28"/>
      <c r="FP123" s="28"/>
      <c r="FQ123" s="28"/>
      <c r="FR123" s="28"/>
      <c r="FS123" s="28"/>
      <c r="FT123" s="28"/>
      <c r="FU123" s="28"/>
      <c r="FV123" s="28"/>
      <c r="FW123" s="28"/>
    </row>
    <row r="124" spans="1:179" s="36" customFormat="1">
      <c r="A124" s="74"/>
      <c r="D124" s="73"/>
      <c r="E124" s="73"/>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8"/>
      <c r="AY124" s="28"/>
      <c r="AZ124" s="28"/>
      <c r="BA124" s="28"/>
      <c r="BB124" s="28"/>
      <c r="BC124" s="28"/>
      <c r="BD124" s="28"/>
      <c r="BE124" s="28"/>
      <c r="BF124" s="28"/>
      <c r="BG124" s="28"/>
      <c r="BH124" s="28"/>
      <c r="BI124" s="28"/>
      <c r="BJ124" s="28"/>
      <c r="BK124" s="28"/>
      <c r="BL124" s="28"/>
      <c r="BM124" s="28"/>
      <c r="BN124" s="28"/>
      <c r="BO124" s="28"/>
      <c r="BP124" s="28"/>
      <c r="BQ124" s="28"/>
      <c r="BR124" s="28"/>
      <c r="BS124" s="28"/>
      <c r="BT124" s="28"/>
      <c r="BU124" s="28"/>
      <c r="BV124" s="28"/>
      <c r="BW124" s="28"/>
      <c r="BX124" s="28"/>
      <c r="BY124" s="28"/>
      <c r="BZ124" s="28"/>
      <c r="CA124" s="28"/>
      <c r="CB124" s="28"/>
      <c r="CC124" s="28"/>
      <c r="CD124" s="28"/>
      <c r="CE124" s="28"/>
      <c r="CF124" s="28"/>
      <c r="CG124" s="28"/>
      <c r="CH124" s="28"/>
      <c r="CI124" s="28"/>
      <c r="CJ124" s="28"/>
      <c r="CK124" s="28"/>
      <c r="CL124" s="28"/>
      <c r="CM124" s="28"/>
      <c r="CN124" s="28"/>
      <c r="CO124" s="28"/>
      <c r="CP124" s="28"/>
      <c r="CQ124" s="29"/>
      <c r="CR124" s="28"/>
      <c r="CS124" s="28"/>
      <c r="CT124" s="28"/>
      <c r="CU124" s="28"/>
      <c r="CV124" s="28"/>
      <c r="CW124" s="28"/>
      <c r="CX124" s="28"/>
      <c r="CY124" s="28"/>
      <c r="CZ124" s="28"/>
      <c r="DA124" s="28"/>
      <c r="DB124" s="28"/>
      <c r="DC124" s="28"/>
      <c r="DD124" s="28"/>
      <c r="DE124" s="28"/>
      <c r="DF124" s="28"/>
      <c r="DG124" s="28"/>
      <c r="DH124" s="28"/>
      <c r="DI124" s="28"/>
      <c r="DJ124" s="28"/>
      <c r="DK124" s="28"/>
      <c r="DL124" s="28"/>
      <c r="DM124" s="28"/>
      <c r="DN124" s="28"/>
      <c r="DO124" s="28"/>
      <c r="DP124" s="28"/>
      <c r="DQ124" s="28"/>
      <c r="DR124" s="28"/>
      <c r="DS124" s="28"/>
      <c r="DT124" s="28"/>
      <c r="DU124" s="28"/>
      <c r="DV124" s="28"/>
      <c r="DW124" s="28"/>
      <c r="DX124" s="28"/>
      <c r="DY124" s="28"/>
      <c r="DZ124" s="28"/>
      <c r="EA124" s="28"/>
      <c r="EB124" s="28"/>
      <c r="EC124" s="28"/>
      <c r="ED124" s="28"/>
      <c r="EE124" s="28"/>
      <c r="EF124" s="28"/>
      <c r="EG124" s="28"/>
      <c r="EH124" s="28"/>
      <c r="EI124" s="28"/>
      <c r="EJ124" s="28"/>
      <c r="EK124" s="28"/>
      <c r="EL124" s="28"/>
      <c r="EM124" s="28"/>
      <c r="EN124" s="28"/>
      <c r="EO124" s="28"/>
      <c r="EP124" s="28"/>
      <c r="EQ124" s="28"/>
      <c r="ER124" s="28"/>
      <c r="ES124" s="28"/>
      <c r="ET124" s="28"/>
      <c r="EU124" s="28"/>
      <c r="EV124" s="28"/>
      <c r="EW124" s="28"/>
      <c r="EX124" s="28"/>
      <c r="EY124" s="28"/>
      <c r="EZ124" s="28"/>
      <c r="FA124" s="28"/>
      <c r="FB124" s="28"/>
      <c r="FC124" s="28"/>
      <c r="FD124" s="28"/>
      <c r="FE124" s="28"/>
      <c r="FF124" s="28"/>
      <c r="FG124" s="28"/>
      <c r="FH124" s="28"/>
      <c r="FI124" s="28"/>
      <c r="FJ124" s="28"/>
      <c r="FK124" s="28"/>
      <c r="FL124" s="28"/>
      <c r="FM124" s="28"/>
      <c r="FN124" s="28"/>
      <c r="FO124" s="28"/>
      <c r="FP124" s="28"/>
      <c r="FQ124" s="28"/>
      <c r="FR124" s="28"/>
      <c r="FS124" s="28"/>
      <c r="FT124" s="28"/>
      <c r="FU124" s="28"/>
      <c r="FV124" s="28"/>
      <c r="FW124" s="28"/>
    </row>
    <row r="125" spans="1:179" s="36" customFormat="1">
      <c r="A125" s="74"/>
      <c r="D125" s="73"/>
      <c r="E125" s="73"/>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28"/>
      <c r="AY125" s="28"/>
      <c r="AZ125" s="28"/>
      <c r="BA125" s="28"/>
      <c r="BB125" s="28"/>
      <c r="BC125" s="28"/>
      <c r="BD125" s="28"/>
      <c r="BE125" s="28"/>
      <c r="BF125" s="28"/>
      <c r="BG125" s="28"/>
      <c r="BH125" s="28"/>
      <c r="BI125" s="28"/>
      <c r="BJ125" s="28"/>
      <c r="BK125" s="28"/>
      <c r="BL125" s="28"/>
      <c r="BM125" s="28"/>
      <c r="BN125" s="28"/>
      <c r="BO125" s="28"/>
      <c r="BP125" s="28"/>
      <c r="BQ125" s="28"/>
      <c r="BR125" s="28"/>
      <c r="BS125" s="28"/>
      <c r="BT125" s="28"/>
      <c r="BU125" s="28"/>
      <c r="BV125" s="28"/>
      <c r="BW125" s="28"/>
      <c r="BX125" s="28"/>
      <c r="BY125" s="28"/>
      <c r="BZ125" s="28"/>
      <c r="CA125" s="28"/>
      <c r="CB125" s="28"/>
      <c r="CC125" s="28"/>
      <c r="CD125" s="28"/>
      <c r="CE125" s="28"/>
      <c r="CF125" s="28"/>
      <c r="CG125" s="28"/>
      <c r="CH125" s="28"/>
      <c r="CI125" s="28"/>
      <c r="CJ125" s="28"/>
      <c r="CK125" s="28"/>
      <c r="CL125" s="28"/>
      <c r="CM125" s="28"/>
      <c r="CN125" s="28"/>
      <c r="CO125" s="28"/>
      <c r="CP125" s="28"/>
      <c r="CQ125" s="29"/>
      <c r="CR125" s="28"/>
      <c r="CS125" s="28"/>
      <c r="CT125" s="28"/>
      <c r="CU125" s="28"/>
      <c r="CV125" s="28"/>
      <c r="CW125" s="28"/>
      <c r="CX125" s="28"/>
      <c r="CY125" s="28"/>
      <c r="CZ125" s="28"/>
      <c r="DA125" s="28"/>
      <c r="DB125" s="28"/>
      <c r="DC125" s="28"/>
      <c r="DD125" s="28"/>
      <c r="DE125" s="28"/>
      <c r="DF125" s="28"/>
      <c r="DG125" s="28"/>
      <c r="DH125" s="28"/>
      <c r="DI125" s="28"/>
      <c r="DJ125" s="28"/>
      <c r="DK125" s="28"/>
      <c r="DL125" s="28"/>
      <c r="DM125" s="28"/>
      <c r="DN125" s="28"/>
      <c r="DO125" s="28"/>
      <c r="DP125" s="28"/>
      <c r="DQ125" s="28"/>
      <c r="DR125" s="28"/>
      <c r="DS125" s="28"/>
      <c r="DT125" s="28"/>
      <c r="DU125" s="28"/>
      <c r="DV125" s="28"/>
      <c r="DW125" s="28"/>
      <c r="DX125" s="28"/>
      <c r="DY125" s="28"/>
      <c r="DZ125" s="28"/>
      <c r="EA125" s="28"/>
      <c r="EB125" s="28"/>
      <c r="EC125" s="28"/>
      <c r="ED125" s="28"/>
      <c r="EE125" s="28"/>
      <c r="EF125" s="28"/>
      <c r="EG125" s="28"/>
      <c r="EH125" s="28"/>
      <c r="EI125" s="28"/>
      <c r="EJ125" s="28"/>
      <c r="EK125" s="28"/>
      <c r="EL125" s="28"/>
      <c r="EM125" s="28"/>
      <c r="EN125" s="28"/>
      <c r="EO125" s="28"/>
      <c r="EP125" s="28"/>
      <c r="EQ125" s="28"/>
      <c r="ER125" s="28"/>
      <c r="ES125" s="28"/>
      <c r="ET125" s="28"/>
      <c r="EU125" s="28"/>
      <c r="EV125" s="28"/>
      <c r="EW125" s="28"/>
      <c r="EX125" s="28"/>
      <c r="EY125" s="28"/>
      <c r="EZ125" s="28"/>
      <c r="FA125" s="28"/>
      <c r="FB125" s="28"/>
      <c r="FC125" s="28"/>
      <c r="FD125" s="28"/>
      <c r="FE125" s="28"/>
      <c r="FF125" s="28"/>
      <c r="FG125" s="28"/>
      <c r="FH125" s="28"/>
      <c r="FI125" s="28"/>
      <c r="FJ125" s="28"/>
      <c r="FK125" s="28"/>
      <c r="FL125" s="28"/>
      <c r="FM125" s="28"/>
      <c r="FN125" s="28"/>
      <c r="FO125" s="28"/>
      <c r="FP125" s="28"/>
      <c r="FQ125" s="28"/>
      <c r="FR125" s="28"/>
      <c r="FS125" s="28"/>
      <c r="FT125" s="28"/>
      <c r="FU125" s="28"/>
      <c r="FV125" s="28"/>
      <c r="FW125" s="28"/>
    </row>
    <row r="126" spans="1:179" s="36" customFormat="1">
      <c r="A126" s="74"/>
      <c r="D126" s="73"/>
      <c r="E126" s="73"/>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8"/>
      <c r="AY126" s="28"/>
      <c r="AZ126" s="28"/>
      <c r="BA126" s="28"/>
      <c r="BB126" s="28"/>
      <c r="BC126" s="28"/>
      <c r="BD126" s="28"/>
      <c r="BE126" s="28"/>
      <c r="BF126" s="28"/>
      <c r="BG126" s="28"/>
      <c r="BH126" s="28"/>
      <c r="BI126" s="28"/>
      <c r="BJ126" s="28"/>
      <c r="BK126" s="28"/>
      <c r="BL126" s="28"/>
      <c r="BM126" s="28"/>
      <c r="BN126" s="28"/>
      <c r="BO126" s="28"/>
      <c r="BP126" s="28"/>
      <c r="BQ126" s="28"/>
      <c r="BR126" s="28"/>
      <c r="BS126" s="28"/>
      <c r="BT126" s="28"/>
      <c r="BU126" s="28"/>
      <c r="BV126" s="28"/>
      <c r="BW126" s="28"/>
      <c r="BX126" s="28"/>
      <c r="BY126" s="28"/>
      <c r="BZ126" s="28"/>
      <c r="CA126" s="28"/>
      <c r="CB126" s="28"/>
      <c r="CC126" s="28"/>
      <c r="CD126" s="28"/>
      <c r="CE126" s="28"/>
      <c r="CF126" s="28"/>
      <c r="CG126" s="28"/>
      <c r="CH126" s="28"/>
      <c r="CI126" s="28"/>
      <c r="CJ126" s="28"/>
      <c r="CK126" s="28"/>
      <c r="CL126" s="28"/>
      <c r="CM126" s="28"/>
      <c r="CN126" s="28"/>
      <c r="CO126" s="28"/>
      <c r="CP126" s="28"/>
      <c r="CQ126" s="29"/>
      <c r="CR126" s="28"/>
      <c r="CS126" s="28"/>
      <c r="CT126" s="28"/>
      <c r="CU126" s="28"/>
      <c r="CV126" s="28"/>
      <c r="CW126" s="28"/>
      <c r="CX126" s="28"/>
      <c r="CY126" s="28"/>
      <c r="CZ126" s="28"/>
      <c r="DA126" s="28"/>
      <c r="DB126" s="28"/>
      <c r="DC126" s="28"/>
      <c r="DD126" s="28"/>
      <c r="DE126" s="28"/>
      <c r="DF126" s="28"/>
      <c r="DG126" s="28"/>
      <c r="DH126" s="28"/>
      <c r="DI126" s="28"/>
      <c r="DJ126" s="28"/>
      <c r="DK126" s="28"/>
      <c r="DL126" s="28"/>
      <c r="DM126" s="28"/>
      <c r="DN126" s="28"/>
      <c r="DO126" s="28"/>
      <c r="DP126" s="28"/>
      <c r="DQ126" s="28"/>
      <c r="DR126" s="28"/>
      <c r="DS126" s="28"/>
      <c r="DT126" s="28"/>
      <c r="DU126" s="28"/>
      <c r="DV126" s="28"/>
      <c r="DW126" s="28"/>
      <c r="DX126" s="28"/>
      <c r="DY126" s="28"/>
      <c r="DZ126" s="28"/>
      <c r="EA126" s="28"/>
      <c r="EB126" s="28"/>
      <c r="EC126" s="28"/>
      <c r="ED126" s="28"/>
      <c r="EE126" s="28"/>
      <c r="EF126" s="28"/>
      <c r="EG126" s="28"/>
      <c r="EH126" s="28"/>
      <c r="EI126" s="28"/>
      <c r="EJ126" s="28"/>
      <c r="EK126" s="28"/>
      <c r="EL126" s="28"/>
      <c r="EM126" s="28"/>
      <c r="EN126" s="28"/>
      <c r="EO126" s="28"/>
      <c r="EP126" s="28"/>
      <c r="EQ126" s="28"/>
      <c r="ER126" s="28"/>
      <c r="ES126" s="28"/>
      <c r="ET126" s="28"/>
      <c r="EU126" s="28"/>
      <c r="EV126" s="28"/>
      <c r="EW126" s="28"/>
      <c r="EX126" s="28"/>
      <c r="EY126" s="28"/>
      <c r="EZ126" s="28"/>
      <c r="FA126" s="28"/>
      <c r="FB126" s="28"/>
      <c r="FC126" s="28"/>
      <c r="FD126" s="28"/>
      <c r="FE126" s="28"/>
      <c r="FF126" s="28"/>
      <c r="FG126" s="28"/>
      <c r="FH126" s="28"/>
      <c r="FI126" s="28"/>
      <c r="FJ126" s="28"/>
      <c r="FK126" s="28"/>
      <c r="FL126" s="28"/>
      <c r="FM126" s="28"/>
      <c r="FN126" s="28"/>
      <c r="FO126" s="28"/>
      <c r="FP126" s="28"/>
      <c r="FQ126" s="28"/>
      <c r="FR126" s="28"/>
      <c r="FS126" s="28"/>
      <c r="FT126" s="28"/>
      <c r="FU126" s="28"/>
      <c r="FV126" s="28"/>
      <c r="FW126" s="28"/>
    </row>
    <row r="127" spans="1:179" s="36" customFormat="1">
      <c r="A127" s="74"/>
      <c r="D127" s="73"/>
      <c r="E127" s="73"/>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28"/>
      <c r="AY127" s="28"/>
      <c r="AZ127" s="28"/>
      <c r="BA127" s="28"/>
      <c r="BB127" s="28"/>
      <c r="BC127" s="28"/>
      <c r="BD127" s="28"/>
      <c r="BE127" s="28"/>
      <c r="BF127" s="28"/>
      <c r="BG127" s="28"/>
      <c r="BH127" s="28"/>
      <c r="BI127" s="28"/>
      <c r="BJ127" s="28"/>
      <c r="BK127" s="28"/>
      <c r="BL127" s="28"/>
      <c r="BM127" s="28"/>
      <c r="BN127" s="28"/>
      <c r="BO127" s="28"/>
      <c r="BP127" s="28"/>
      <c r="BQ127" s="28"/>
      <c r="BR127" s="28"/>
      <c r="BS127" s="28"/>
      <c r="BT127" s="28"/>
      <c r="BU127" s="28"/>
      <c r="BV127" s="28"/>
      <c r="BW127" s="28"/>
      <c r="BX127" s="28"/>
      <c r="BY127" s="28"/>
      <c r="BZ127" s="28"/>
      <c r="CA127" s="28"/>
      <c r="CB127" s="28"/>
      <c r="CC127" s="28"/>
      <c r="CD127" s="28"/>
      <c r="CE127" s="28"/>
      <c r="CF127" s="28"/>
      <c r="CG127" s="28"/>
      <c r="CH127" s="28"/>
      <c r="CI127" s="28"/>
      <c r="CJ127" s="28"/>
      <c r="CK127" s="28"/>
      <c r="CL127" s="28"/>
      <c r="CM127" s="28"/>
      <c r="CN127" s="28"/>
      <c r="CO127" s="28"/>
      <c r="CP127" s="28"/>
      <c r="CQ127" s="29"/>
      <c r="CR127" s="28"/>
      <c r="CS127" s="28"/>
      <c r="CT127" s="28"/>
      <c r="CU127" s="28"/>
      <c r="CV127" s="28"/>
      <c r="CW127" s="28"/>
      <c r="CX127" s="28"/>
      <c r="CY127" s="28"/>
      <c r="CZ127" s="28"/>
      <c r="DA127" s="28"/>
      <c r="DB127" s="28"/>
      <c r="DC127" s="28"/>
      <c r="DD127" s="28"/>
      <c r="DE127" s="28"/>
      <c r="DF127" s="28"/>
      <c r="DG127" s="28"/>
      <c r="DH127" s="28"/>
      <c r="DI127" s="28"/>
      <c r="DJ127" s="28"/>
      <c r="DK127" s="28"/>
      <c r="DL127" s="28"/>
      <c r="DM127" s="28"/>
      <c r="DN127" s="28"/>
      <c r="DO127" s="28"/>
      <c r="DP127" s="28"/>
      <c r="DQ127" s="28"/>
      <c r="DR127" s="28"/>
      <c r="DS127" s="28"/>
      <c r="DT127" s="28"/>
      <c r="DU127" s="28"/>
      <c r="DV127" s="28"/>
      <c r="DW127" s="28"/>
      <c r="DX127" s="28"/>
      <c r="DY127" s="28"/>
      <c r="DZ127" s="28"/>
      <c r="EA127" s="28"/>
      <c r="EB127" s="28"/>
      <c r="EC127" s="28"/>
      <c r="ED127" s="28"/>
      <c r="EE127" s="28"/>
      <c r="EF127" s="28"/>
      <c r="EG127" s="28"/>
      <c r="EH127" s="28"/>
      <c r="EI127" s="28"/>
      <c r="EJ127" s="28"/>
      <c r="EK127" s="28"/>
      <c r="EL127" s="28"/>
      <c r="EM127" s="28"/>
      <c r="EN127" s="28"/>
      <c r="EO127" s="28"/>
      <c r="EP127" s="28"/>
      <c r="EQ127" s="28"/>
      <c r="ER127" s="28"/>
      <c r="ES127" s="28"/>
      <c r="ET127" s="28"/>
      <c r="EU127" s="28"/>
      <c r="EV127" s="28"/>
      <c r="EW127" s="28"/>
      <c r="EX127" s="28"/>
      <c r="EY127" s="28"/>
      <c r="EZ127" s="28"/>
      <c r="FA127" s="28"/>
      <c r="FB127" s="28"/>
      <c r="FC127" s="28"/>
      <c r="FD127" s="28"/>
      <c r="FE127" s="28"/>
      <c r="FF127" s="28"/>
      <c r="FG127" s="28"/>
      <c r="FH127" s="28"/>
      <c r="FI127" s="28"/>
      <c r="FJ127" s="28"/>
      <c r="FK127" s="28"/>
      <c r="FL127" s="28"/>
      <c r="FM127" s="28"/>
      <c r="FN127" s="28"/>
      <c r="FO127" s="28"/>
      <c r="FP127" s="28"/>
      <c r="FQ127" s="28"/>
      <c r="FR127" s="28"/>
      <c r="FS127" s="28"/>
      <c r="FT127" s="28"/>
      <c r="FU127" s="28"/>
      <c r="FV127" s="28"/>
      <c r="FW127" s="28"/>
    </row>
    <row r="128" spans="1:179" s="36" customFormat="1">
      <c r="A128" s="74"/>
      <c r="D128" s="73"/>
      <c r="E128" s="73"/>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28"/>
      <c r="AY128" s="28"/>
      <c r="AZ128" s="28"/>
      <c r="BA128" s="28"/>
      <c r="BB128" s="28"/>
      <c r="BC128" s="28"/>
      <c r="BD128" s="28"/>
      <c r="BE128" s="28"/>
      <c r="BF128" s="28"/>
      <c r="BG128" s="28"/>
      <c r="BH128" s="28"/>
      <c r="BI128" s="28"/>
      <c r="BJ128" s="28"/>
      <c r="BK128" s="28"/>
      <c r="BL128" s="28"/>
      <c r="BM128" s="28"/>
      <c r="BN128" s="28"/>
      <c r="BO128" s="28"/>
      <c r="BP128" s="28"/>
      <c r="BQ128" s="28"/>
      <c r="BR128" s="28"/>
      <c r="BS128" s="28"/>
      <c r="BT128" s="28"/>
      <c r="BU128" s="28"/>
      <c r="BV128" s="28"/>
      <c r="BW128" s="28"/>
      <c r="BX128" s="28"/>
      <c r="BY128" s="28"/>
      <c r="BZ128" s="28"/>
      <c r="CA128" s="28"/>
      <c r="CB128" s="28"/>
      <c r="CC128" s="28"/>
      <c r="CD128" s="28"/>
      <c r="CE128" s="28"/>
      <c r="CF128" s="28"/>
      <c r="CG128" s="28"/>
      <c r="CH128" s="28"/>
      <c r="CI128" s="28"/>
      <c r="CJ128" s="28"/>
      <c r="CK128" s="28"/>
      <c r="CL128" s="28"/>
      <c r="CM128" s="28"/>
      <c r="CN128" s="28"/>
      <c r="CO128" s="28"/>
      <c r="CP128" s="28"/>
      <c r="CQ128" s="29"/>
      <c r="CR128" s="28"/>
      <c r="CS128" s="28"/>
      <c r="CT128" s="28"/>
      <c r="CU128" s="28"/>
      <c r="CV128" s="28"/>
      <c r="CW128" s="28"/>
      <c r="CX128" s="28"/>
      <c r="CY128" s="28"/>
      <c r="CZ128" s="28"/>
      <c r="DA128" s="28"/>
      <c r="DB128" s="28"/>
      <c r="DC128" s="28"/>
      <c r="DD128" s="28"/>
      <c r="DE128" s="28"/>
      <c r="DF128" s="28"/>
      <c r="DG128" s="28"/>
      <c r="DH128" s="28"/>
      <c r="DI128" s="28"/>
      <c r="DJ128" s="28"/>
      <c r="DK128" s="28"/>
      <c r="DL128" s="28"/>
      <c r="DM128" s="28"/>
      <c r="DN128" s="28"/>
      <c r="DO128" s="28"/>
      <c r="DP128" s="28"/>
      <c r="DQ128" s="28"/>
      <c r="DR128" s="28"/>
      <c r="DS128" s="28"/>
      <c r="DT128" s="28"/>
      <c r="DU128" s="28"/>
      <c r="DV128" s="28"/>
      <c r="DW128" s="28"/>
      <c r="DX128" s="28"/>
      <c r="DY128" s="28"/>
      <c r="DZ128" s="28"/>
      <c r="EA128" s="28"/>
      <c r="EB128" s="28"/>
      <c r="EC128" s="28"/>
      <c r="ED128" s="28"/>
      <c r="EE128" s="28"/>
      <c r="EF128" s="28"/>
      <c r="EG128" s="28"/>
      <c r="EH128" s="28"/>
      <c r="EI128" s="28"/>
      <c r="EJ128" s="28"/>
      <c r="EK128" s="28"/>
      <c r="EL128" s="28"/>
      <c r="EM128" s="28"/>
      <c r="EN128" s="28"/>
      <c r="EO128" s="28"/>
      <c r="EP128" s="28"/>
      <c r="EQ128" s="28"/>
      <c r="ER128" s="28"/>
      <c r="ES128" s="28"/>
      <c r="ET128" s="28"/>
      <c r="EU128" s="28"/>
      <c r="EV128" s="28"/>
      <c r="EW128" s="28"/>
      <c r="EX128" s="28"/>
      <c r="EY128" s="28"/>
      <c r="EZ128" s="28"/>
      <c r="FA128" s="28"/>
      <c r="FB128" s="28"/>
      <c r="FC128" s="28"/>
      <c r="FD128" s="28"/>
      <c r="FE128" s="28"/>
      <c r="FF128" s="28"/>
      <c r="FG128" s="28"/>
      <c r="FH128" s="28"/>
      <c r="FI128" s="28"/>
      <c r="FJ128" s="28"/>
      <c r="FK128" s="28"/>
      <c r="FL128" s="28"/>
      <c r="FM128" s="28"/>
      <c r="FN128" s="28"/>
      <c r="FO128" s="28"/>
      <c r="FP128" s="28"/>
      <c r="FQ128" s="28"/>
      <c r="FR128" s="28"/>
      <c r="FS128" s="28"/>
      <c r="FT128" s="28"/>
      <c r="FU128" s="28"/>
      <c r="FV128" s="28"/>
      <c r="FW128" s="28"/>
    </row>
    <row r="129" spans="1:179" s="36" customFormat="1">
      <c r="A129" s="74"/>
      <c r="D129" s="73"/>
      <c r="E129" s="73"/>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28"/>
      <c r="AS129" s="28"/>
      <c r="AT129" s="28"/>
      <c r="AU129" s="28"/>
      <c r="AV129" s="28"/>
      <c r="AW129" s="28"/>
      <c r="AX129" s="28"/>
      <c r="AY129" s="28"/>
      <c r="AZ129" s="28"/>
      <c r="BA129" s="28"/>
      <c r="BB129" s="28"/>
      <c r="BC129" s="28"/>
      <c r="BD129" s="28"/>
      <c r="BE129" s="28"/>
      <c r="BF129" s="28"/>
      <c r="BG129" s="28"/>
      <c r="BH129" s="28"/>
      <c r="BI129" s="28"/>
      <c r="BJ129" s="28"/>
      <c r="BK129" s="28"/>
      <c r="BL129" s="28"/>
      <c r="BM129" s="28"/>
      <c r="BN129" s="28"/>
      <c r="BO129" s="28"/>
      <c r="BP129" s="28"/>
      <c r="BQ129" s="28"/>
      <c r="BR129" s="28"/>
      <c r="BS129" s="28"/>
      <c r="BT129" s="28"/>
      <c r="BU129" s="28"/>
      <c r="BV129" s="28"/>
      <c r="BW129" s="28"/>
      <c r="BX129" s="28"/>
      <c r="BY129" s="28"/>
      <c r="BZ129" s="28"/>
      <c r="CA129" s="28"/>
      <c r="CB129" s="28"/>
      <c r="CC129" s="28"/>
      <c r="CD129" s="28"/>
      <c r="CE129" s="28"/>
      <c r="CF129" s="28"/>
      <c r="CG129" s="28"/>
      <c r="CH129" s="28"/>
      <c r="CI129" s="28"/>
      <c r="CJ129" s="28"/>
      <c r="CK129" s="28"/>
      <c r="CL129" s="28"/>
      <c r="CM129" s="28"/>
      <c r="CN129" s="28"/>
      <c r="CO129" s="28"/>
      <c r="CP129" s="28"/>
      <c r="CQ129" s="29"/>
      <c r="CR129" s="28"/>
      <c r="CS129" s="28"/>
      <c r="CT129" s="28"/>
      <c r="CU129" s="28"/>
      <c r="CV129" s="28"/>
      <c r="CW129" s="28"/>
      <c r="CX129" s="28"/>
      <c r="CY129" s="28"/>
      <c r="CZ129" s="28"/>
      <c r="DA129" s="28"/>
      <c r="DB129" s="28"/>
      <c r="DC129" s="28"/>
      <c r="DD129" s="28"/>
      <c r="DE129" s="28"/>
      <c r="DF129" s="28"/>
      <c r="DG129" s="28"/>
      <c r="DH129" s="28"/>
      <c r="DI129" s="28"/>
      <c r="DJ129" s="28"/>
      <c r="DK129" s="28"/>
      <c r="DL129" s="28"/>
      <c r="DM129" s="28"/>
      <c r="DN129" s="28"/>
      <c r="DO129" s="28"/>
      <c r="DP129" s="28"/>
      <c r="DQ129" s="28"/>
      <c r="DR129" s="28"/>
      <c r="DS129" s="28"/>
      <c r="DT129" s="28"/>
      <c r="DU129" s="28"/>
      <c r="DV129" s="28"/>
      <c r="DW129" s="28"/>
      <c r="DX129" s="28"/>
      <c r="DY129" s="28"/>
      <c r="DZ129" s="28"/>
      <c r="EA129" s="28"/>
      <c r="EB129" s="28"/>
      <c r="EC129" s="28"/>
      <c r="ED129" s="28"/>
      <c r="EE129" s="28"/>
      <c r="EF129" s="28"/>
      <c r="EG129" s="28"/>
      <c r="EH129" s="28"/>
      <c r="EI129" s="28"/>
      <c r="EJ129" s="28"/>
      <c r="EK129" s="28"/>
      <c r="EL129" s="28"/>
      <c r="EM129" s="28"/>
      <c r="EN129" s="28"/>
      <c r="EO129" s="28"/>
      <c r="EP129" s="28"/>
      <c r="EQ129" s="28"/>
      <c r="ER129" s="28"/>
      <c r="ES129" s="28"/>
      <c r="ET129" s="28"/>
      <c r="EU129" s="28"/>
      <c r="EV129" s="28"/>
      <c r="EW129" s="28"/>
      <c r="EX129" s="28"/>
      <c r="EY129" s="28"/>
      <c r="EZ129" s="28"/>
      <c r="FA129" s="28"/>
      <c r="FB129" s="28"/>
      <c r="FC129" s="28"/>
      <c r="FD129" s="28"/>
      <c r="FE129" s="28"/>
      <c r="FF129" s="28"/>
      <c r="FG129" s="28"/>
      <c r="FH129" s="28"/>
      <c r="FI129" s="28"/>
      <c r="FJ129" s="28"/>
      <c r="FK129" s="28"/>
      <c r="FL129" s="28"/>
      <c r="FM129" s="28"/>
      <c r="FN129" s="28"/>
      <c r="FO129" s="28"/>
      <c r="FP129" s="28"/>
      <c r="FQ129" s="28"/>
      <c r="FR129" s="28"/>
      <c r="FS129" s="28"/>
      <c r="FT129" s="28"/>
      <c r="FU129" s="28"/>
      <c r="FV129" s="28"/>
      <c r="FW129" s="28"/>
    </row>
    <row r="130" spans="1:179">
      <c r="CQ130" s="22"/>
    </row>
    <row r="131" spans="1:179">
      <c r="CQ131" s="22"/>
    </row>
    <row r="132" spans="1:179">
      <c r="CQ132" s="22"/>
    </row>
    <row r="133" spans="1:179" s="23" customFormat="1">
      <c r="A133" s="18"/>
      <c r="B133" s="21"/>
      <c r="C133" s="36"/>
      <c r="D133" s="78"/>
      <c r="E133" s="78"/>
      <c r="F133" s="21"/>
      <c r="G133" s="21"/>
      <c r="CQ133" s="22"/>
    </row>
    <row r="134" spans="1:179" s="23" customFormat="1">
      <c r="A134" s="18"/>
      <c r="B134" s="21"/>
      <c r="C134" s="36"/>
      <c r="D134" s="78"/>
      <c r="E134" s="78"/>
      <c r="F134" s="21"/>
      <c r="G134" s="21"/>
      <c r="CQ134" s="22"/>
    </row>
    <row r="135" spans="1:179" s="23" customFormat="1">
      <c r="A135" s="18"/>
      <c r="B135" s="21"/>
      <c r="C135" s="36"/>
      <c r="D135" s="78"/>
      <c r="E135" s="78"/>
      <c r="F135" s="21"/>
      <c r="G135" s="21"/>
      <c r="CQ135" s="22"/>
    </row>
    <row r="136" spans="1:179" s="23" customFormat="1">
      <c r="A136" s="18"/>
      <c r="B136" s="21"/>
      <c r="C136" s="36"/>
      <c r="D136" s="78"/>
      <c r="E136" s="78"/>
      <c r="F136" s="21"/>
      <c r="G136" s="21"/>
      <c r="CQ136" s="22"/>
    </row>
    <row r="137" spans="1:179" s="23" customFormat="1">
      <c r="A137" s="18"/>
      <c r="B137" s="21"/>
      <c r="C137" s="36"/>
      <c r="D137" s="78"/>
      <c r="E137" s="78"/>
      <c r="F137" s="21"/>
      <c r="G137" s="21"/>
      <c r="CQ137" s="22"/>
    </row>
    <row r="138" spans="1:179" s="23" customFormat="1">
      <c r="A138" s="18"/>
      <c r="B138" s="21"/>
      <c r="C138" s="36"/>
      <c r="D138" s="78"/>
      <c r="E138" s="78"/>
      <c r="F138" s="21"/>
      <c r="G138" s="21"/>
      <c r="CQ138" s="22"/>
    </row>
    <row r="139" spans="1:179" s="23" customFormat="1">
      <c r="A139" s="18"/>
      <c r="B139" s="21"/>
      <c r="C139" s="36"/>
      <c r="D139" s="78"/>
      <c r="E139" s="78"/>
      <c r="F139" s="21"/>
      <c r="G139" s="21"/>
      <c r="CQ139" s="22"/>
    </row>
    <row r="140" spans="1:179" s="23" customFormat="1">
      <c r="A140" s="18"/>
      <c r="B140" s="21"/>
      <c r="C140" s="36"/>
      <c r="D140" s="78"/>
      <c r="E140" s="78"/>
      <c r="F140" s="21"/>
      <c r="G140" s="21"/>
      <c r="CQ140" s="22"/>
    </row>
    <row r="141" spans="1:179" s="23" customFormat="1">
      <c r="A141" s="18"/>
      <c r="B141" s="21"/>
      <c r="C141" s="36"/>
      <c r="D141" s="78"/>
      <c r="E141" s="78"/>
      <c r="F141" s="21"/>
      <c r="G141" s="21"/>
      <c r="CQ141" s="22"/>
    </row>
    <row r="142" spans="1:179" s="23" customFormat="1">
      <c r="A142" s="18"/>
      <c r="B142" s="21"/>
      <c r="C142" s="36"/>
      <c r="D142" s="78"/>
      <c r="E142" s="78"/>
      <c r="F142" s="21"/>
      <c r="G142" s="21"/>
      <c r="CQ142" s="22"/>
    </row>
    <row r="143" spans="1:179" s="23" customFormat="1">
      <c r="A143" s="18"/>
      <c r="B143" s="21"/>
      <c r="C143" s="36"/>
      <c r="D143" s="78"/>
      <c r="E143" s="78"/>
      <c r="F143" s="21"/>
      <c r="G143" s="21"/>
      <c r="CQ143" s="22"/>
    </row>
    <row r="144" spans="1:179" s="23" customFormat="1">
      <c r="A144" s="18"/>
      <c r="B144" s="21"/>
      <c r="C144" s="36"/>
      <c r="D144" s="78"/>
      <c r="E144" s="78"/>
      <c r="F144" s="21"/>
      <c r="G144" s="21"/>
      <c r="CQ144" s="22"/>
    </row>
    <row r="145" spans="1:95" s="23" customFormat="1">
      <c r="A145" s="18"/>
      <c r="B145" s="21"/>
      <c r="C145" s="36"/>
      <c r="D145" s="78"/>
      <c r="E145" s="78"/>
      <c r="F145" s="21"/>
      <c r="G145" s="21"/>
      <c r="CQ145" s="22"/>
    </row>
    <row r="146" spans="1:95" s="23" customFormat="1">
      <c r="A146" s="18"/>
      <c r="B146" s="21"/>
      <c r="C146" s="36"/>
      <c r="D146" s="78"/>
      <c r="E146" s="78"/>
      <c r="F146" s="21"/>
      <c r="G146" s="21"/>
      <c r="CQ146" s="22"/>
    </row>
    <row r="147" spans="1:95" s="23" customFormat="1">
      <c r="A147" s="18"/>
      <c r="B147" s="21"/>
      <c r="C147" s="36"/>
      <c r="D147" s="78"/>
      <c r="E147" s="78"/>
      <c r="F147" s="21"/>
      <c r="G147" s="21"/>
      <c r="CQ147" s="22"/>
    </row>
    <row r="148" spans="1:95" s="23" customFormat="1">
      <c r="A148" s="18"/>
      <c r="B148" s="21"/>
      <c r="C148" s="36"/>
      <c r="D148" s="78"/>
      <c r="E148" s="78"/>
      <c r="F148" s="21"/>
      <c r="G148" s="21"/>
      <c r="CQ148" s="22"/>
    </row>
    <row r="149" spans="1:95" s="23" customFormat="1">
      <c r="A149" s="18"/>
      <c r="B149" s="21"/>
      <c r="C149" s="36"/>
      <c r="D149" s="78"/>
      <c r="E149" s="78"/>
      <c r="F149" s="21"/>
      <c r="G149" s="21"/>
      <c r="CQ149" s="22"/>
    </row>
  </sheetData>
  <protectedRanges>
    <protectedRange sqref="C83:C84 C67:C79 C59 E86:G88 F83:G85 C30:C48 C52:C53 F67:G76 F78:G79 C19:C27 F59:G59 F30:G48 F52:G52 F19:G24 F26:G27 D25:G25 D53:G53 C55:H55 C62:G63 D77:H77" name="Zonă1" securityDescriptor="O:WDG:WDD:(A;;CC;;;AN)(A;;CC;;;AU)(A;;CC;;;WD)"/>
  </protectedRanges>
  <mergeCells count="34">
    <mergeCell ref="AF6:AJ6"/>
    <mergeCell ref="I6:K6"/>
    <mergeCell ref="L6:P6"/>
    <mergeCell ref="Q6:U6"/>
    <mergeCell ref="V6:Z6"/>
    <mergeCell ref="AA6:AE6"/>
    <mergeCell ref="CN6:CR6"/>
    <mergeCell ref="AK6:AO6"/>
    <mergeCell ref="AP6:AT6"/>
    <mergeCell ref="AU6:AY6"/>
    <mergeCell ref="AZ6:BD6"/>
    <mergeCell ref="BE6:BI6"/>
    <mergeCell ref="BJ6:BN6"/>
    <mergeCell ref="BO6:BS6"/>
    <mergeCell ref="BT6:BX6"/>
    <mergeCell ref="BY6:CC6"/>
    <mergeCell ref="CD6:CH6"/>
    <mergeCell ref="CI6:CM6"/>
    <mergeCell ref="FA6:FE6"/>
    <mergeCell ref="FF6:FJ6"/>
    <mergeCell ref="I7:J7"/>
    <mergeCell ref="A89:B89"/>
    <mergeCell ref="DW6:EA6"/>
    <mergeCell ref="EB6:EF6"/>
    <mergeCell ref="EG6:EK6"/>
    <mergeCell ref="EL6:EP6"/>
    <mergeCell ref="EQ6:EU6"/>
    <mergeCell ref="EV6:EZ6"/>
    <mergeCell ref="CS6:CW6"/>
    <mergeCell ref="CX6:DB6"/>
    <mergeCell ref="DC6:DG6"/>
    <mergeCell ref="DH6:DL6"/>
    <mergeCell ref="DM6:DQ6"/>
    <mergeCell ref="DR6:DV6"/>
  </mergeCells>
  <pageMargins left="0.75" right="0.75" top="1" bottom="1" header="0.5" footer="0.5"/>
  <pageSetup scale="73" orientation="portrait" r:id="rId1"/>
  <headerFooter alignWithMargins="0"/>
  <colBreaks count="1" manualBreakCount="1">
    <brk id="7" max="9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IU185"/>
  <sheetViews>
    <sheetView tabSelected="1" topLeftCell="B1" zoomScale="87" zoomScaleNormal="87" workbookViewId="0">
      <pane xSplit="2" ySplit="8" topLeftCell="D9" activePane="bottomRight" state="frozen"/>
      <selection activeCell="C170" sqref="C170:H175"/>
      <selection pane="topRight" activeCell="C170" sqref="C170:H175"/>
      <selection pane="bottomLeft" activeCell="C170" sqref="C170:H175"/>
      <selection pane="bottomRight" activeCell="H179" sqref="H179"/>
    </sheetView>
  </sheetViews>
  <sheetFormatPr defaultRowHeight="15"/>
  <cols>
    <col min="1" max="1" width="31.28515625" style="1" bestFit="1" customWidth="1"/>
    <col min="2" max="2" width="71.28515625" style="4" customWidth="1"/>
    <col min="3" max="3" width="7.85546875" style="4" customWidth="1"/>
    <col min="4" max="4" width="16.7109375" style="4" customWidth="1"/>
    <col min="5" max="5" width="16" style="4" customWidth="1"/>
    <col min="6" max="6" width="11.5703125" style="4" hidden="1" customWidth="1"/>
    <col min="7" max="7" width="16.140625" style="4" customWidth="1"/>
    <col min="8" max="8" width="16" style="4" customWidth="1"/>
    <col min="9" max="9" width="13.5703125" style="4" customWidth="1"/>
    <col min="10" max="10" width="15.5703125" style="4" bestFit="1" customWidth="1"/>
    <col min="11" max="11" width="14.85546875" style="5" customWidth="1"/>
    <col min="12" max="12" width="9.85546875" style="5" hidden="1" customWidth="1"/>
    <col min="13" max="13" width="11.42578125" style="5" bestFit="1" customWidth="1"/>
    <col min="14" max="14" width="6.42578125" style="5" bestFit="1" customWidth="1"/>
    <col min="15" max="15" width="12.140625" style="5" bestFit="1" customWidth="1"/>
    <col min="16" max="16" width="10.7109375" style="5" customWidth="1"/>
    <col min="17" max="17" width="9.140625" style="5"/>
    <col min="18" max="18" width="4.5703125" style="5" bestFit="1" customWidth="1"/>
    <col min="19" max="16384" width="9.140625" style="5"/>
  </cols>
  <sheetData>
    <row r="1" spans="1:19">
      <c r="B1" s="4" t="s">
        <v>373</v>
      </c>
    </row>
    <row r="2" spans="1:19">
      <c r="B2" s="5"/>
    </row>
    <row r="3" spans="1:19" ht="17.25">
      <c r="B3" s="2" t="s">
        <v>376</v>
      </c>
      <c r="C3" s="3"/>
    </row>
    <row r="4" spans="1:19">
      <c r="B4" s="3"/>
      <c r="C4" s="3"/>
    </row>
    <row r="5" spans="1:19">
      <c r="B5" s="3"/>
      <c r="C5" s="3"/>
    </row>
    <row r="6" spans="1:19">
      <c r="D6" s="6"/>
      <c r="E6" s="6"/>
      <c r="F6" s="6"/>
      <c r="H6" s="7" t="s">
        <v>371</v>
      </c>
      <c r="I6" s="8"/>
      <c r="J6" s="7"/>
    </row>
    <row r="7" spans="1:19" s="14" customFormat="1" ht="75">
      <c r="A7" s="9" t="s">
        <v>0</v>
      </c>
      <c r="B7" s="10" t="s">
        <v>1</v>
      </c>
      <c r="C7" s="10"/>
      <c r="D7" s="10" t="s">
        <v>2</v>
      </c>
      <c r="E7" s="11" t="s">
        <v>3</v>
      </c>
      <c r="F7" s="11" t="s">
        <v>4</v>
      </c>
      <c r="G7" s="10" t="s">
        <v>5</v>
      </c>
      <c r="H7" s="10" t="s">
        <v>6</v>
      </c>
      <c r="I7" s="12"/>
      <c r="J7" s="12"/>
      <c r="K7" s="13"/>
      <c r="L7" s="13"/>
    </row>
    <row r="8" spans="1:19" s="91" customFormat="1" ht="18">
      <c r="A8" s="86"/>
      <c r="B8" s="87" t="s">
        <v>7</v>
      </c>
      <c r="C8" s="87"/>
      <c r="D8" s="88">
        <v>1</v>
      </c>
      <c r="E8" s="88">
        <v>2</v>
      </c>
      <c r="F8" s="88">
        <v>3</v>
      </c>
      <c r="G8" s="88">
        <v>4</v>
      </c>
      <c r="H8" s="88" t="s">
        <v>8</v>
      </c>
      <c r="I8" s="89"/>
      <c r="J8" s="89"/>
      <c r="K8" s="90"/>
    </row>
    <row r="9" spans="1:19" s="99" customFormat="1" ht="16.5" customHeight="1">
      <c r="A9" s="92" t="s">
        <v>9</v>
      </c>
      <c r="B9" s="93" t="s">
        <v>10</v>
      </c>
      <c r="C9" s="94">
        <f t="shared" ref="C9:H9" si="0">+C10+C17</f>
        <v>0</v>
      </c>
      <c r="D9" s="95">
        <f t="shared" si="0"/>
        <v>257894640</v>
      </c>
      <c r="E9" s="95">
        <f t="shared" si="0"/>
        <v>263834120</v>
      </c>
      <c r="F9" s="95">
        <f t="shared" si="0"/>
        <v>0</v>
      </c>
      <c r="G9" s="95">
        <f t="shared" si="0"/>
        <v>263395702.67999998</v>
      </c>
      <c r="H9" s="95">
        <f t="shared" si="0"/>
        <v>24868637.460000008</v>
      </c>
      <c r="I9" s="96"/>
      <c r="J9" s="96"/>
      <c r="K9" s="90"/>
      <c r="L9" s="97"/>
      <c r="M9" s="97"/>
      <c r="N9" s="97"/>
      <c r="O9" s="97"/>
      <c r="P9" s="98"/>
      <c r="Q9" s="98"/>
      <c r="R9" s="98"/>
      <c r="S9" s="98"/>
    </row>
    <row r="10" spans="1:19" s="99" customFormat="1" ht="18">
      <c r="A10" s="92" t="s">
        <v>11</v>
      </c>
      <c r="B10" s="100" t="s">
        <v>12</v>
      </c>
      <c r="C10" s="101">
        <f t="shared" ref="C10:H10" si="1">+C11+C12+C15+C13+C14+C16+C166</f>
        <v>0</v>
      </c>
      <c r="D10" s="102">
        <f t="shared" si="1"/>
        <v>257855640</v>
      </c>
      <c r="E10" s="102">
        <f t="shared" si="1"/>
        <v>263795120</v>
      </c>
      <c r="F10" s="102">
        <f t="shared" si="1"/>
        <v>0</v>
      </c>
      <c r="G10" s="102">
        <f t="shared" si="1"/>
        <v>263356702.67999998</v>
      </c>
      <c r="H10" s="102">
        <f t="shared" si="1"/>
        <v>24829637.460000008</v>
      </c>
      <c r="I10" s="96"/>
      <c r="J10" s="96"/>
      <c r="K10" s="90"/>
      <c r="L10" s="97"/>
      <c r="M10" s="97"/>
      <c r="N10" s="97"/>
      <c r="O10" s="97"/>
      <c r="P10" s="98"/>
      <c r="Q10" s="98"/>
      <c r="R10" s="98"/>
      <c r="S10" s="98"/>
    </row>
    <row r="11" spans="1:19" s="99" customFormat="1" ht="18">
      <c r="A11" s="92" t="s">
        <v>13</v>
      </c>
      <c r="B11" s="100" t="s">
        <v>14</v>
      </c>
      <c r="C11" s="101">
        <f t="shared" ref="C11:H11" si="2">+C24</f>
        <v>0</v>
      </c>
      <c r="D11" s="102">
        <f t="shared" si="2"/>
        <v>0</v>
      </c>
      <c r="E11" s="102">
        <f t="shared" si="2"/>
        <v>4630460</v>
      </c>
      <c r="F11" s="102">
        <f t="shared" si="2"/>
        <v>0</v>
      </c>
      <c r="G11" s="102">
        <f t="shared" si="2"/>
        <v>4629806</v>
      </c>
      <c r="H11" s="102">
        <f t="shared" si="2"/>
        <v>400900</v>
      </c>
      <c r="I11" s="96"/>
      <c r="J11" s="96"/>
      <c r="K11" s="90"/>
      <c r="L11" s="97"/>
      <c r="M11" s="97"/>
      <c r="N11" s="97"/>
      <c r="O11" s="97"/>
      <c r="P11" s="98"/>
      <c r="Q11" s="98"/>
      <c r="R11" s="98"/>
      <c r="S11" s="98"/>
    </row>
    <row r="12" spans="1:19" s="99" customFormat="1" ht="16.5" customHeight="1">
      <c r="A12" s="92" t="s">
        <v>15</v>
      </c>
      <c r="B12" s="100" t="s">
        <v>16</v>
      </c>
      <c r="C12" s="101">
        <f t="shared" ref="C12:H12" si="3">+C38</f>
        <v>0</v>
      </c>
      <c r="D12" s="102">
        <f t="shared" si="3"/>
        <v>223346510</v>
      </c>
      <c r="E12" s="102">
        <f t="shared" si="3"/>
        <v>208547010</v>
      </c>
      <c r="F12" s="102">
        <f t="shared" si="3"/>
        <v>0</v>
      </c>
      <c r="G12" s="102">
        <f t="shared" si="3"/>
        <v>208359966.16999999</v>
      </c>
      <c r="H12" s="102">
        <f t="shared" si="3"/>
        <v>19077714.880000006</v>
      </c>
      <c r="I12" s="96"/>
      <c r="J12" s="96"/>
      <c r="K12" s="90"/>
      <c r="L12" s="97"/>
      <c r="M12" s="97"/>
      <c r="N12" s="97"/>
      <c r="O12" s="97"/>
      <c r="P12" s="98"/>
      <c r="Q12" s="98"/>
      <c r="R12" s="98"/>
      <c r="S12" s="98"/>
    </row>
    <row r="13" spans="1:19" s="99" customFormat="1" ht="18">
      <c r="A13" s="92"/>
      <c r="B13" s="100" t="s">
        <v>17</v>
      </c>
      <c r="C13" s="101">
        <f t="shared" ref="C13:H13" si="4">+C65</f>
        <v>0</v>
      </c>
      <c r="D13" s="102">
        <f t="shared" si="4"/>
        <v>0</v>
      </c>
      <c r="E13" s="102">
        <f t="shared" si="4"/>
        <v>0</v>
      </c>
      <c r="F13" s="102">
        <f t="shared" si="4"/>
        <v>0</v>
      </c>
      <c r="G13" s="102">
        <f t="shared" si="4"/>
        <v>0</v>
      </c>
      <c r="H13" s="102">
        <f t="shared" si="4"/>
        <v>0</v>
      </c>
      <c r="I13" s="96"/>
      <c r="J13" s="96"/>
      <c r="K13" s="90"/>
      <c r="L13" s="97"/>
      <c r="M13" s="97"/>
      <c r="N13" s="97"/>
      <c r="O13" s="97"/>
      <c r="P13" s="98"/>
      <c r="Q13" s="98"/>
      <c r="R13" s="98"/>
      <c r="S13" s="98"/>
    </row>
    <row r="14" spans="1:19" s="99" customFormat="1" ht="36">
      <c r="A14" s="92"/>
      <c r="B14" s="100" t="s">
        <v>18</v>
      </c>
      <c r="C14" s="101">
        <f t="shared" ref="C14:H14" si="5">C167</f>
        <v>0</v>
      </c>
      <c r="D14" s="102">
        <f t="shared" si="5"/>
        <v>34509130</v>
      </c>
      <c r="E14" s="102">
        <f t="shared" si="5"/>
        <v>34509130</v>
      </c>
      <c r="F14" s="102">
        <f t="shared" si="5"/>
        <v>0</v>
      </c>
      <c r="G14" s="102">
        <f t="shared" si="5"/>
        <v>34502786.600000001</v>
      </c>
      <c r="H14" s="102">
        <f t="shared" si="5"/>
        <v>3450900.05</v>
      </c>
      <c r="I14" s="96"/>
      <c r="J14" s="96"/>
      <c r="K14" s="90"/>
      <c r="L14" s="97"/>
      <c r="M14" s="97"/>
      <c r="N14" s="97"/>
      <c r="O14" s="97"/>
      <c r="P14" s="98"/>
      <c r="Q14" s="98"/>
      <c r="R14" s="98"/>
      <c r="S14" s="98"/>
    </row>
    <row r="15" spans="1:19" s="99" customFormat="1" ht="16.5" customHeight="1">
      <c r="A15" s="92" t="s">
        <v>19</v>
      </c>
      <c r="B15" s="100" t="s">
        <v>20</v>
      </c>
      <c r="C15" s="101">
        <f t="shared" ref="C15:H15" si="6">C175</f>
        <v>0</v>
      </c>
      <c r="D15" s="102">
        <f t="shared" si="6"/>
        <v>0</v>
      </c>
      <c r="E15" s="102">
        <f t="shared" si="6"/>
        <v>16108520</v>
      </c>
      <c r="F15" s="102">
        <f t="shared" si="6"/>
        <v>0</v>
      </c>
      <c r="G15" s="102">
        <f t="shared" si="6"/>
        <v>16099865</v>
      </c>
      <c r="H15" s="102">
        <f t="shared" si="6"/>
        <v>1909866</v>
      </c>
      <c r="I15" s="96"/>
      <c r="J15" s="96"/>
      <c r="K15" s="90"/>
      <c r="L15" s="97"/>
      <c r="M15" s="97"/>
      <c r="N15" s="97"/>
      <c r="O15" s="97"/>
      <c r="P15" s="98"/>
      <c r="Q15" s="98"/>
      <c r="R15" s="98"/>
      <c r="S15" s="98"/>
    </row>
    <row r="16" spans="1:19" s="99" customFormat="1" ht="16.5" customHeight="1">
      <c r="A16" s="92" t="s">
        <v>21</v>
      </c>
      <c r="B16" s="100" t="s">
        <v>21</v>
      </c>
      <c r="C16" s="101">
        <f t="shared" ref="C16:H16" si="7">C68</f>
        <v>0</v>
      </c>
      <c r="D16" s="102">
        <f t="shared" si="7"/>
        <v>0</v>
      </c>
      <c r="E16" s="102">
        <f t="shared" si="7"/>
        <v>0</v>
      </c>
      <c r="F16" s="102">
        <f t="shared" si="7"/>
        <v>0</v>
      </c>
      <c r="G16" s="102">
        <f t="shared" si="7"/>
        <v>0</v>
      </c>
      <c r="H16" s="102">
        <f t="shared" si="7"/>
        <v>0</v>
      </c>
      <c r="I16" s="96"/>
      <c r="J16" s="96"/>
      <c r="K16" s="90"/>
      <c r="L16" s="97"/>
      <c r="M16" s="97"/>
      <c r="N16" s="97"/>
      <c r="O16" s="97"/>
      <c r="P16" s="98"/>
      <c r="Q16" s="98"/>
      <c r="R16" s="98"/>
      <c r="S16" s="98"/>
    </row>
    <row r="17" spans="1:255" s="99" customFormat="1" ht="16.5" customHeight="1">
      <c r="A17" s="92" t="s">
        <v>22</v>
      </c>
      <c r="B17" s="100" t="s">
        <v>23</v>
      </c>
      <c r="C17" s="101">
        <f>C71</f>
        <v>0</v>
      </c>
      <c r="D17" s="102">
        <f t="shared" ref="D17:H18" si="8">D71</f>
        <v>39000</v>
      </c>
      <c r="E17" s="102">
        <f t="shared" si="8"/>
        <v>39000</v>
      </c>
      <c r="F17" s="102">
        <f t="shared" si="8"/>
        <v>0</v>
      </c>
      <c r="G17" s="102">
        <f t="shared" si="8"/>
        <v>39000</v>
      </c>
      <c r="H17" s="102">
        <f t="shared" si="8"/>
        <v>39000</v>
      </c>
      <c r="I17" s="96"/>
      <c r="J17" s="96"/>
      <c r="K17" s="90"/>
      <c r="L17" s="97"/>
      <c r="M17" s="97"/>
      <c r="N17" s="97"/>
      <c r="O17" s="97"/>
      <c r="P17" s="98"/>
      <c r="Q17" s="98"/>
      <c r="R17" s="98"/>
      <c r="S17" s="98"/>
    </row>
    <row r="18" spans="1:255" s="99" customFormat="1" ht="16.5" customHeight="1">
      <c r="A18" s="92" t="s">
        <v>24</v>
      </c>
      <c r="B18" s="100" t="s">
        <v>25</v>
      </c>
      <c r="C18" s="101">
        <f>C72</f>
        <v>0</v>
      </c>
      <c r="D18" s="102">
        <f t="shared" si="8"/>
        <v>39000</v>
      </c>
      <c r="E18" s="102">
        <f t="shared" si="8"/>
        <v>39000</v>
      </c>
      <c r="F18" s="102">
        <f t="shared" si="8"/>
        <v>0</v>
      </c>
      <c r="G18" s="102">
        <f t="shared" si="8"/>
        <v>39000</v>
      </c>
      <c r="H18" s="102">
        <f t="shared" si="8"/>
        <v>39000</v>
      </c>
      <c r="I18" s="96"/>
      <c r="J18" s="96"/>
      <c r="K18" s="90"/>
      <c r="L18" s="97"/>
      <c r="M18" s="97"/>
      <c r="N18" s="97"/>
      <c r="O18" s="97"/>
      <c r="P18" s="98"/>
      <c r="Q18" s="98"/>
      <c r="R18" s="98"/>
      <c r="S18" s="98"/>
    </row>
    <row r="19" spans="1:255" s="99" customFormat="1" ht="36">
      <c r="A19" s="92"/>
      <c r="B19" s="100" t="s">
        <v>26</v>
      </c>
      <c r="C19" s="101">
        <f t="shared" ref="C19:H19" si="9">C166+C181</f>
        <v>0</v>
      </c>
      <c r="D19" s="102">
        <f t="shared" si="9"/>
        <v>0</v>
      </c>
      <c r="E19" s="102">
        <f t="shared" si="9"/>
        <v>0</v>
      </c>
      <c r="F19" s="102">
        <f t="shared" si="9"/>
        <v>0</v>
      </c>
      <c r="G19" s="102">
        <f t="shared" si="9"/>
        <v>-244367.09</v>
      </c>
      <c r="H19" s="102">
        <f t="shared" si="9"/>
        <v>-18389.47</v>
      </c>
      <c r="I19" s="96"/>
      <c r="J19" s="96"/>
      <c r="K19" s="90"/>
      <c r="L19" s="97"/>
      <c r="M19" s="97"/>
      <c r="N19" s="97"/>
      <c r="O19" s="97"/>
      <c r="P19" s="98"/>
      <c r="Q19" s="98"/>
      <c r="R19" s="98"/>
      <c r="S19" s="98"/>
    </row>
    <row r="20" spans="1:255" s="99" customFormat="1" ht="16.5" customHeight="1">
      <c r="A20" s="92" t="s">
        <v>27</v>
      </c>
      <c r="B20" s="100" t="s">
        <v>28</v>
      </c>
      <c r="C20" s="101">
        <f t="shared" ref="C20:H20" si="10">+C21+C17</f>
        <v>0</v>
      </c>
      <c r="D20" s="102">
        <f t="shared" si="10"/>
        <v>257894640</v>
      </c>
      <c r="E20" s="102">
        <f t="shared" si="10"/>
        <v>263834120</v>
      </c>
      <c r="F20" s="102">
        <f t="shared" si="10"/>
        <v>0</v>
      </c>
      <c r="G20" s="102">
        <f t="shared" si="10"/>
        <v>263395702.67999998</v>
      </c>
      <c r="H20" s="102">
        <f t="shared" si="10"/>
        <v>24868637.460000008</v>
      </c>
      <c r="I20" s="96"/>
      <c r="J20" s="96"/>
      <c r="K20" s="90"/>
      <c r="L20" s="97"/>
      <c r="M20" s="97"/>
      <c r="N20" s="97"/>
      <c r="O20" s="97"/>
      <c r="P20" s="98"/>
      <c r="Q20" s="98"/>
      <c r="R20" s="98"/>
      <c r="S20" s="98"/>
    </row>
    <row r="21" spans="1:255" s="99" customFormat="1" ht="16.5" customHeight="1">
      <c r="A21" s="92" t="s">
        <v>29</v>
      </c>
      <c r="B21" s="100" t="s">
        <v>12</v>
      </c>
      <c r="C21" s="101">
        <f t="shared" ref="C21:H21" si="11">C11+C12+C13+C14+C15+C16+C166</f>
        <v>0</v>
      </c>
      <c r="D21" s="102">
        <f t="shared" si="11"/>
        <v>257855640</v>
      </c>
      <c r="E21" s="102">
        <f t="shared" si="11"/>
        <v>263795120</v>
      </c>
      <c r="F21" s="102">
        <f t="shared" si="11"/>
        <v>0</v>
      </c>
      <c r="G21" s="102">
        <f t="shared" si="11"/>
        <v>263356702.67999998</v>
      </c>
      <c r="H21" s="102">
        <f t="shared" si="11"/>
        <v>24829637.460000008</v>
      </c>
      <c r="I21" s="96"/>
      <c r="J21" s="96"/>
      <c r="K21" s="90"/>
      <c r="L21" s="97"/>
      <c r="M21" s="97"/>
      <c r="N21" s="97"/>
      <c r="O21" s="97"/>
      <c r="P21" s="98"/>
      <c r="Q21" s="98"/>
      <c r="R21" s="98"/>
      <c r="S21" s="98"/>
    </row>
    <row r="22" spans="1:255" s="99" customFormat="1" ht="18">
      <c r="A22" s="92"/>
      <c r="B22" s="100" t="s">
        <v>30</v>
      </c>
      <c r="C22" s="101">
        <f t="shared" ref="C22:H22" si="12">+C23+C70+C166</f>
        <v>0</v>
      </c>
      <c r="D22" s="102">
        <f t="shared" si="12"/>
        <v>257894640</v>
      </c>
      <c r="E22" s="102">
        <f t="shared" si="12"/>
        <v>247725600</v>
      </c>
      <c r="F22" s="102">
        <f t="shared" si="12"/>
        <v>0</v>
      </c>
      <c r="G22" s="102">
        <f t="shared" si="12"/>
        <v>247295837.67999998</v>
      </c>
      <c r="H22" s="102">
        <f t="shared" si="12"/>
        <v>22958771.460000008</v>
      </c>
      <c r="I22" s="96"/>
      <c r="J22" s="96"/>
      <c r="K22" s="90"/>
      <c r="L22" s="97"/>
      <c r="M22" s="97"/>
      <c r="N22" s="97"/>
      <c r="O22" s="97"/>
      <c r="P22" s="98"/>
      <c r="Q22" s="98"/>
      <c r="R22" s="98"/>
      <c r="S22" s="98"/>
    </row>
    <row r="23" spans="1:255" s="99" customFormat="1" ht="16.5" customHeight="1">
      <c r="A23" s="92" t="s">
        <v>19</v>
      </c>
      <c r="B23" s="100" t="s">
        <v>12</v>
      </c>
      <c r="C23" s="101">
        <f t="shared" ref="C23:H23" si="13">+C24+C38+C65+C167+C68</f>
        <v>0</v>
      </c>
      <c r="D23" s="102">
        <f t="shared" si="13"/>
        <v>257855640</v>
      </c>
      <c r="E23" s="102">
        <f t="shared" si="13"/>
        <v>247686600</v>
      </c>
      <c r="F23" s="102">
        <f t="shared" si="13"/>
        <v>0</v>
      </c>
      <c r="G23" s="102">
        <f t="shared" si="13"/>
        <v>247492558.76999998</v>
      </c>
      <c r="H23" s="102">
        <f t="shared" si="13"/>
        <v>22929514.930000007</v>
      </c>
      <c r="I23" s="96"/>
      <c r="J23" s="96"/>
      <c r="K23" s="90"/>
      <c r="L23" s="97"/>
      <c r="M23" s="97"/>
      <c r="N23" s="97"/>
      <c r="O23" s="97"/>
      <c r="P23" s="98"/>
      <c r="Q23" s="98"/>
      <c r="R23" s="98"/>
      <c r="S23" s="98"/>
    </row>
    <row r="24" spans="1:255" s="99" customFormat="1" ht="18">
      <c r="A24" s="92" t="s">
        <v>31</v>
      </c>
      <c r="B24" s="100" t="s">
        <v>14</v>
      </c>
      <c r="C24" s="101">
        <f t="shared" ref="C24:H24" si="14">+C25+C32</f>
        <v>0</v>
      </c>
      <c r="D24" s="102">
        <f t="shared" si="14"/>
        <v>0</v>
      </c>
      <c r="E24" s="102">
        <f t="shared" si="14"/>
        <v>4630460</v>
      </c>
      <c r="F24" s="102">
        <f t="shared" si="14"/>
        <v>0</v>
      </c>
      <c r="G24" s="102">
        <f t="shared" si="14"/>
        <v>4629806</v>
      </c>
      <c r="H24" s="102">
        <f t="shared" si="14"/>
        <v>400900</v>
      </c>
      <c r="I24" s="96"/>
      <c r="J24" s="96"/>
      <c r="K24" s="90"/>
      <c r="L24" s="97"/>
      <c r="M24" s="97"/>
      <c r="N24" s="97"/>
      <c r="O24" s="97"/>
      <c r="P24" s="98"/>
      <c r="Q24" s="98"/>
      <c r="R24" s="98"/>
      <c r="S24" s="98"/>
    </row>
    <row r="25" spans="1:255" s="99" customFormat="1" ht="18">
      <c r="A25" s="103" t="s">
        <v>32</v>
      </c>
      <c r="B25" s="100" t="s">
        <v>33</v>
      </c>
      <c r="C25" s="101">
        <f t="shared" ref="C25:H25" si="15">C26+C27+C28+C29+C30</f>
        <v>0</v>
      </c>
      <c r="D25" s="102">
        <f t="shared" si="15"/>
        <v>0</v>
      </c>
      <c r="E25" s="102">
        <f t="shared" si="15"/>
        <v>3785750</v>
      </c>
      <c r="F25" s="102">
        <f t="shared" si="15"/>
        <v>0</v>
      </c>
      <c r="G25" s="102">
        <f t="shared" si="15"/>
        <v>3785304</v>
      </c>
      <c r="H25" s="102">
        <f t="shared" si="15"/>
        <v>329404</v>
      </c>
      <c r="I25" s="96"/>
      <c r="J25" s="96"/>
      <c r="K25" s="90"/>
      <c r="L25" s="97"/>
      <c r="M25" s="97"/>
      <c r="N25" s="97"/>
      <c r="O25" s="97"/>
      <c r="P25" s="98"/>
      <c r="Q25" s="98"/>
      <c r="R25" s="98"/>
      <c r="S25" s="98"/>
    </row>
    <row r="26" spans="1:255" s="99" customFormat="1" ht="16.5" customHeight="1">
      <c r="A26" s="92" t="s">
        <v>34</v>
      </c>
      <c r="B26" s="104" t="s">
        <v>35</v>
      </c>
      <c r="C26" s="105"/>
      <c r="D26" s="106"/>
      <c r="E26" s="106">
        <v>3730870</v>
      </c>
      <c r="F26" s="106"/>
      <c r="G26" s="107">
        <v>3730819</v>
      </c>
      <c r="H26" s="107">
        <v>318546</v>
      </c>
      <c r="I26" s="96"/>
      <c r="J26" s="108"/>
      <c r="K26" s="90"/>
      <c r="L26" s="97"/>
      <c r="M26" s="97"/>
      <c r="N26" s="97"/>
      <c r="O26" s="97"/>
      <c r="P26" s="98"/>
      <c r="Q26" s="98"/>
      <c r="R26" s="98"/>
      <c r="S26" s="98"/>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1"/>
      <c r="BM26" s="91"/>
      <c r="BN26" s="91"/>
      <c r="BO26" s="91"/>
      <c r="BP26" s="91"/>
      <c r="BQ26" s="91"/>
      <c r="BR26" s="91"/>
      <c r="BS26" s="91"/>
      <c r="BT26" s="91"/>
      <c r="BU26" s="91"/>
      <c r="BV26" s="91"/>
      <c r="BW26" s="91"/>
      <c r="BX26" s="91"/>
      <c r="BY26" s="91"/>
      <c r="BZ26" s="91"/>
      <c r="CA26" s="91"/>
      <c r="CB26" s="91"/>
      <c r="CC26" s="91"/>
      <c r="CD26" s="91"/>
      <c r="CE26" s="91"/>
      <c r="CF26" s="91"/>
      <c r="CG26" s="91"/>
      <c r="CH26" s="91"/>
      <c r="CI26" s="91"/>
      <c r="CJ26" s="91"/>
      <c r="CK26" s="91"/>
      <c r="CL26" s="91"/>
      <c r="CM26" s="91"/>
      <c r="CN26" s="91"/>
      <c r="CO26" s="91"/>
      <c r="CP26" s="91"/>
      <c r="CQ26" s="91"/>
      <c r="CR26" s="91"/>
      <c r="CS26" s="91"/>
      <c r="CT26" s="91"/>
      <c r="CU26" s="91"/>
      <c r="CV26" s="91"/>
      <c r="CW26" s="91"/>
      <c r="CX26" s="91"/>
      <c r="CY26" s="91"/>
      <c r="CZ26" s="91"/>
      <c r="DA26" s="91"/>
      <c r="DB26" s="91"/>
      <c r="DC26" s="91"/>
      <c r="DD26" s="91"/>
      <c r="DE26" s="91"/>
      <c r="DF26" s="91"/>
      <c r="DG26" s="91"/>
      <c r="DH26" s="91"/>
      <c r="DI26" s="91"/>
      <c r="DJ26" s="91"/>
      <c r="DK26" s="91"/>
      <c r="DL26" s="91"/>
      <c r="DM26" s="91"/>
      <c r="DN26" s="91"/>
      <c r="DO26" s="91"/>
      <c r="DP26" s="91"/>
      <c r="DQ26" s="91"/>
      <c r="DR26" s="91"/>
      <c r="DS26" s="91"/>
      <c r="DT26" s="91"/>
      <c r="DU26" s="91"/>
      <c r="DV26" s="91"/>
      <c r="DW26" s="91"/>
      <c r="DX26" s="91"/>
      <c r="DY26" s="91"/>
      <c r="DZ26" s="91"/>
      <c r="EA26" s="91"/>
      <c r="EB26" s="91"/>
      <c r="EC26" s="91"/>
      <c r="ED26" s="91"/>
      <c r="EE26" s="91"/>
      <c r="EF26" s="91"/>
      <c r="EG26" s="91"/>
      <c r="EH26" s="91"/>
      <c r="EI26" s="91"/>
      <c r="EJ26" s="91"/>
      <c r="EK26" s="91"/>
      <c r="EL26" s="91"/>
      <c r="EM26" s="91"/>
      <c r="EN26" s="91"/>
      <c r="EO26" s="91"/>
      <c r="EP26" s="91"/>
      <c r="EQ26" s="91"/>
      <c r="ER26" s="91"/>
      <c r="ES26" s="91"/>
      <c r="ET26" s="91"/>
      <c r="EU26" s="91"/>
      <c r="EV26" s="91"/>
      <c r="EW26" s="91"/>
      <c r="EX26" s="91"/>
      <c r="EY26" s="91"/>
      <c r="EZ26" s="91"/>
      <c r="FA26" s="91"/>
      <c r="FB26" s="91"/>
      <c r="FC26" s="91"/>
      <c r="FD26" s="91"/>
      <c r="FE26" s="91"/>
      <c r="FF26" s="91"/>
      <c r="FG26" s="91"/>
      <c r="FH26" s="91"/>
      <c r="FI26" s="91"/>
      <c r="FJ26" s="91"/>
      <c r="FK26" s="91"/>
      <c r="FL26" s="91"/>
      <c r="FM26" s="91"/>
      <c r="FN26" s="91"/>
      <c r="FO26" s="91"/>
      <c r="FP26" s="91"/>
      <c r="FQ26" s="91"/>
      <c r="FR26" s="91"/>
      <c r="FS26" s="91"/>
      <c r="FT26" s="91"/>
      <c r="FU26" s="91"/>
      <c r="FV26" s="91"/>
      <c r="FW26" s="91"/>
      <c r="FX26" s="91"/>
      <c r="FY26" s="91"/>
      <c r="FZ26" s="91"/>
      <c r="GA26" s="91"/>
      <c r="GB26" s="91"/>
      <c r="GC26" s="91"/>
      <c r="GD26" s="91"/>
      <c r="GE26" s="91"/>
      <c r="GF26" s="91"/>
      <c r="GG26" s="91"/>
      <c r="GH26" s="91"/>
      <c r="GI26" s="91"/>
      <c r="GJ26" s="91"/>
      <c r="GK26" s="91"/>
      <c r="GL26" s="91"/>
      <c r="GM26" s="91"/>
      <c r="GN26" s="91"/>
      <c r="GO26" s="91"/>
      <c r="GP26" s="91"/>
      <c r="GQ26" s="91"/>
      <c r="GR26" s="91"/>
      <c r="GS26" s="91"/>
      <c r="GT26" s="91"/>
      <c r="GU26" s="91"/>
      <c r="GV26" s="91"/>
      <c r="GW26" s="91"/>
      <c r="GX26" s="91"/>
      <c r="GY26" s="91"/>
      <c r="GZ26" s="91"/>
      <c r="HA26" s="91"/>
      <c r="HB26" s="91"/>
      <c r="HC26" s="91"/>
      <c r="HD26" s="91"/>
      <c r="HE26" s="91"/>
      <c r="HF26" s="91"/>
      <c r="HG26" s="91"/>
      <c r="HH26" s="91"/>
      <c r="HI26" s="91"/>
      <c r="HJ26" s="91"/>
      <c r="HK26" s="91"/>
      <c r="HL26" s="91"/>
      <c r="HM26" s="91"/>
      <c r="HN26" s="91"/>
      <c r="HO26" s="91"/>
      <c r="HP26" s="91"/>
      <c r="HQ26" s="91"/>
      <c r="HR26" s="91"/>
      <c r="HS26" s="91"/>
      <c r="HT26" s="91"/>
      <c r="HU26" s="91"/>
      <c r="HV26" s="91"/>
      <c r="HW26" s="91"/>
      <c r="HX26" s="91"/>
      <c r="HY26" s="91"/>
      <c r="HZ26" s="91"/>
      <c r="IA26" s="91"/>
      <c r="IB26" s="91"/>
      <c r="IC26" s="91"/>
      <c r="ID26" s="91"/>
      <c r="IE26" s="91"/>
      <c r="IF26" s="91"/>
      <c r="IG26" s="91"/>
      <c r="IH26" s="91"/>
      <c r="II26" s="91"/>
      <c r="IJ26" s="91"/>
      <c r="IK26" s="91"/>
      <c r="IL26" s="91"/>
      <c r="IM26" s="91"/>
      <c r="IN26" s="91"/>
      <c r="IO26" s="91"/>
      <c r="IP26" s="91"/>
      <c r="IQ26" s="91"/>
      <c r="IR26" s="91"/>
      <c r="IS26" s="91"/>
      <c r="IT26" s="91"/>
      <c r="IU26" s="91"/>
    </row>
    <row r="27" spans="1:255" s="99" customFormat="1" ht="18">
      <c r="A27" s="92"/>
      <c r="B27" s="109" t="s">
        <v>36</v>
      </c>
      <c r="C27" s="105"/>
      <c r="D27" s="106">
        <v>0</v>
      </c>
      <c r="E27" s="106">
        <v>18090</v>
      </c>
      <c r="F27" s="106"/>
      <c r="G27" s="107">
        <v>17900</v>
      </c>
      <c r="H27" s="107">
        <v>1611</v>
      </c>
      <c r="I27" s="96"/>
      <c r="J27" s="108"/>
      <c r="K27" s="90"/>
      <c r="L27" s="97"/>
      <c r="M27" s="97"/>
      <c r="N27" s="97"/>
      <c r="O27" s="97"/>
      <c r="P27" s="98"/>
      <c r="Q27" s="98"/>
      <c r="R27" s="98"/>
      <c r="S27" s="98"/>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c r="BI27" s="91"/>
      <c r="BJ27" s="91"/>
      <c r="BK27" s="91"/>
      <c r="BL27" s="91"/>
      <c r="BM27" s="91"/>
      <c r="BN27" s="91"/>
      <c r="BO27" s="91"/>
      <c r="BP27" s="91"/>
      <c r="BQ27" s="91"/>
      <c r="BR27" s="91"/>
      <c r="BS27" s="91"/>
      <c r="BT27" s="91"/>
      <c r="BU27" s="91"/>
      <c r="BV27" s="91"/>
      <c r="BW27" s="91"/>
      <c r="BX27" s="91"/>
      <c r="BY27" s="91"/>
      <c r="BZ27" s="91"/>
      <c r="CA27" s="91"/>
      <c r="CB27" s="91"/>
      <c r="CC27" s="91"/>
      <c r="CD27" s="91"/>
      <c r="CE27" s="91"/>
      <c r="CF27" s="91"/>
      <c r="CG27" s="91"/>
      <c r="CH27" s="91"/>
      <c r="CI27" s="91"/>
      <c r="CJ27" s="91"/>
      <c r="CK27" s="91"/>
      <c r="CL27" s="91"/>
      <c r="CM27" s="91"/>
      <c r="CN27" s="91"/>
      <c r="CO27" s="91"/>
      <c r="CP27" s="91"/>
      <c r="CQ27" s="91"/>
      <c r="CR27" s="91"/>
      <c r="CS27" s="91"/>
      <c r="CT27" s="91"/>
      <c r="CU27" s="91"/>
      <c r="CV27" s="91"/>
      <c r="CW27" s="91"/>
      <c r="CX27" s="91"/>
      <c r="CY27" s="91"/>
      <c r="CZ27" s="91"/>
      <c r="DA27" s="91"/>
      <c r="DB27" s="91"/>
      <c r="DC27" s="91"/>
      <c r="DD27" s="91"/>
      <c r="DE27" s="91"/>
      <c r="DF27" s="91"/>
      <c r="DG27" s="91"/>
      <c r="DH27" s="91"/>
      <c r="DI27" s="91"/>
      <c r="DJ27" s="91"/>
      <c r="DK27" s="91"/>
      <c r="DL27" s="91"/>
      <c r="DM27" s="91"/>
      <c r="DN27" s="91"/>
      <c r="DO27" s="91"/>
      <c r="DP27" s="91"/>
      <c r="DQ27" s="91"/>
      <c r="DR27" s="91"/>
      <c r="DS27" s="91"/>
      <c r="DT27" s="91"/>
      <c r="DU27" s="91"/>
      <c r="DV27" s="91"/>
      <c r="DW27" s="91"/>
      <c r="DX27" s="91"/>
      <c r="DY27" s="91"/>
      <c r="DZ27" s="91"/>
      <c r="EA27" s="91"/>
      <c r="EB27" s="91"/>
      <c r="EC27" s="91"/>
      <c r="ED27" s="91"/>
      <c r="EE27" s="91"/>
      <c r="EF27" s="91"/>
      <c r="EG27" s="91"/>
      <c r="EH27" s="91"/>
      <c r="EI27" s="91"/>
      <c r="EJ27" s="91"/>
      <c r="EK27" s="91"/>
      <c r="EL27" s="91"/>
      <c r="EM27" s="91"/>
      <c r="EN27" s="91"/>
      <c r="EO27" s="91"/>
      <c r="EP27" s="91"/>
      <c r="EQ27" s="91"/>
      <c r="ER27" s="91"/>
      <c r="ES27" s="91"/>
      <c r="ET27" s="91"/>
      <c r="EU27" s="91"/>
      <c r="EV27" s="91"/>
      <c r="EW27" s="91"/>
      <c r="EX27" s="91"/>
      <c r="EY27" s="91"/>
      <c r="EZ27" s="91"/>
      <c r="FA27" s="91"/>
      <c r="FB27" s="91"/>
      <c r="FC27" s="91"/>
      <c r="FD27" s="91"/>
      <c r="FE27" s="91"/>
      <c r="FF27" s="91"/>
      <c r="FG27" s="91"/>
      <c r="FH27" s="91"/>
      <c r="FI27" s="91"/>
      <c r="FJ27" s="91"/>
      <c r="FK27" s="91"/>
      <c r="FL27" s="91"/>
      <c r="FM27" s="91"/>
      <c r="FN27" s="91"/>
      <c r="FO27" s="91"/>
      <c r="FP27" s="91"/>
      <c r="FQ27" s="91"/>
      <c r="FR27" s="91"/>
      <c r="FS27" s="91"/>
      <c r="FT27" s="91"/>
      <c r="FU27" s="91"/>
      <c r="FV27" s="91"/>
      <c r="FW27" s="91"/>
      <c r="FX27" s="91"/>
      <c r="FY27" s="91"/>
      <c r="FZ27" s="91"/>
      <c r="GA27" s="91"/>
      <c r="GB27" s="91"/>
      <c r="GC27" s="91"/>
      <c r="GD27" s="91"/>
      <c r="GE27" s="91"/>
      <c r="GF27" s="91"/>
      <c r="GG27" s="91"/>
      <c r="GH27" s="91"/>
      <c r="GI27" s="91"/>
      <c r="GJ27" s="91"/>
      <c r="GK27" s="91"/>
      <c r="GL27" s="91"/>
      <c r="GM27" s="91"/>
      <c r="GN27" s="91"/>
      <c r="GO27" s="91"/>
      <c r="GP27" s="91"/>
      <c r="GQ27" s="91"/>
      <c r="GR27" s="91"/>
      <c r="GS27" s="91"/>
      <c r="GT27" s="91"/>
      <c r="GU27" s="91"/>
      <c r="GV27" s="91"/>
      <c r="GW27" s="91"/>
      <c r="GX27" s="91"/>
      <c r="GY27" s="91"/>
      <c r="GZ27" s="91"/>
      <c r="HA27" s="91"/>
      <c r="HB27" s="91"/>
      <c r="HC27" s="91"/>
      <c r="HD27" s="91"/>
      <c r="HE27" s="91"/>
      <c r="HF27" s="91"/>
      <c r="HG27" s="91"/>
      <c r="HH27" s="91"/>
      <c r="HI27" s="91"/>
      <c r="HJ27" s="91"/>
      <c r="HK27" s="91"/>
      <c r="HL27" s="91"/>
      <c r="HM27" s="91"/>
      <c r="HN27" s="91"/>
      <c r="HO27" s="91"/>
      <c r="HP27" s="91"/>
      <c r="HQ27" s="91"/>
      <c r="HR27" s="91"/>
      <c r="HS27" s="91"/>
      <c r="HT27" s="91"/>
      <c r="HU27" s="91"/>
      <c r="HV27" s="91"/>
      <c r="HW27" s="91"/>
      <c r="HX27" s="91"/>
      <c r="HY27" s="91"/>
      <c r="HZ27" s="91"/>
      <c r="IA27" s="91"/>
      <c r="IB27" s="91"/>
      <c r="IC27" s="91"/>
      <c r="ID27" s="91"/>
      <c r="IE27" s="91"/>
      <c r="IF27" s="91"/>
      <c r="IG27" s="91"/>
      <c r="IH27" s="91"/>
      <c r="II27" s="91"/>
      <c r="IJ27" s="91"/>
      <c r="IK27" s="91"/>
      <c r="IL27" s="91"/>
      <c r="IM27" s="91"/>
      <c r="IN27" s="91"/>
      <c r="IO27" s="91"/>
      <c r="IP27" s="91"/>
      <c r="IQ27" s="91"/>
      <c r="IR27" s="91"/>
      <c r="IS27" s="91"/>
      <c r="IT27" s="91"/>
      <c r="IU27" s="91"/>
    </row>
    <row r="28" spans="1:255" s="99" customFormat="1" ht="16.5" customHeight="1">
      <c r="A28" s="92" t="s">
        <v>37</v>
      </c>
      <c r="B28" s="109" t="s">
        <v>38</v>
      </c>
      <c r="C28" s="105"/>
      <c r="D28" s="106">
        <v>0</v>
      </c>
      <c r="E28" s="106">
        <v>1020</v>
      </c>
      <c r="F28" s="106"/>
      <c r="G28" s="107">
        <v>816</v>
      </c>
      <c r="H28" s="107">
        <v>68</v>
      </c>
      <c r="I28" s="96"/>
      <c r="J28" s="108"/>
      <c r="K28" s="90"/>
      <c r="L28" s="97"/>
      <c r="M28" s="97"/>
      <c r="N28" s="97"/>
      <c r="O28" s="97"/>
      <c r="P28" s="98"/>
      <c r="Q28" s="98"/>
      <c r="R28" s="98"/>
      <c r="S28" s="98"/>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c r="BI28" s="91"/>
      <c r="BJ28" s="91"/>
      <c r="BK28" s="91"/>
      <c r="BL28" s="91"/>
      <c r="BM28" s="91"/>
      <c r="BN28" s="91"/>
      <c r="BO28" s="91"/>
      <c r="BP28" s="91"/>
      <c r="BQ28" s="91"/>
      <c r="BR28" s="91"/>
      <c r="BS28" s="91"/>
      <c r="BT28" s="91"/>
      <c r="BU28" s="91"/>
      <c r="BV28" s="91"/>
      <c r="BW28" s="91"/>
      <c r="BX28" s="91"/>
      <c r="BY28" s="91"/>
      <c r="BZ28" s="91"/>
      <c r="CA28" s="91"/>
      <c r="CB28" s="91"/>
      <c r="CC28" s="91"/>
      <c r="CD28" s="91"/>
      <c r="CE28" s="91"/>
      <c r="CF28" s="91"/>
      <c r="CG28" s="91"/>
      <c r="CH28" s="91"/>
      <c r="CI28" s="91"/>
      <c r="CJ28" s="91"/>
      <c r="CK28" s="91"/>
      <c r="CL28" s="91"/>
      <c r="CM28" s="91"/>
      <c r="CN28" s="91"/>
      <c r="CO28" s="91"/>
      <c r="CP28" s="91"/>
      <c r="CQ28" s="91"/>
      <c r="CR28" s="91"/>
      <c r="CS28" s="91"/>
      <c r="CT28" s="91"/>
      <c r="CU28" s="91"/>
      <c r="CV28" s="91"/>
      <c r="CW28" s="91"/>
      <c r="CX28" s="91"/>
      <c r="CY28" s="91"/>
      <c r="CZ28" s="91"/>
      <c r="DA28" s="91"/>
      <c r="DB28" s="91"/>
      <c r="DC28" s="91"/>
      <c r="DD28" s="91"/>
      <c r="DE28" s="91"/>
      <c r="DF28" s="91"/>
      <c r="DG28" s="91"/>
      <c r="DH28" s="91"/>
      <c r="DI28" s="91"/>
      <c r="DJ28" s="91"/>
      <c r="DK28" s="91"/>
      <c r="DL28" s="91"/>
      <c r="DM28" s="91"/>
      <c r="DN28" s="91"/>
      <c r="DO28" s="91"/>
      <c r="DP28" s="91"/>
      <c r="DQ28" s="91"/>
      <c r="DR28" s="91"/>
      <c r="DS28" s="91"/>
      <c r="DT28" s="91"/>
      <c r="DU28" s="91"/>
      <c r="DV28" s="91"/>
      <c r="DW28" s="91"/>
      <c r="DX28" s="91"/>
      <c r="DY28" s="91"/>
      <c r="DZ28" s="91"/>
      <c r="EA28" s="91"/>
      <c r="EB28" s="91"/>
      <c r="EC28" s="91"/>
      <c r="ED28" s="91"/>
      <c r="EE28" s="91"/>
      <c r="EF28" s="91"/>
      <c r="EG28" s="91"/>
      <c r="EH28" s="91"/>
      <c r="EI28" s="91"/>
      <c r="EJ28" s="91"/>
      <c r="EK28" s="91"/>
      <c r="EL28" s="91"/>
      <c r="EM28" s="91"/>
      <c r="EN28" s="91"/>
      <c r="EO28" s="91"/>
      <c r="EP28" s="91"/>
      <c r="EQ28" s="91"/>
      <c r="ER28" s="91"/>
      <c r="ES28" s="91"/>
      <c r="ET28" s="91"/>
      <c r="EU28" s="91"/>
      <c r="EV28" s="91"/>
      <c r="EW28" s="91"/>
      <c r="EX28" s="91"/>
      <c r="EY28" s="91"/>
      <c r="EZ28" s="91"/>
      <c r="FA28" s="91"/>
      <c r="FB28" s="91"/>
      <c r="FC28" s="91"/>
      <c r="FD28" s="91"/>
      <c r="FE28" s="91"/>
      <c r="FF28" s="91"/>
      <c r="FG28" s="91"/>
      <c r="FH28" s="91"/>
      <c r="FI28" s="91"/>
      <c r="FJ28" s="91"/>
      <c r="FK28" s="91"/>
      <c r="FL28" s="91"/>
      <c r="FM28" s="91"/>
      <c r="FN28" s="91"/>
      <c r="FO28" s="91"/>
      <c r="FP28" s="91"/>
      <c r="FQ28" s="91"/>
      <c r="FR28" s="91"/>
      <c r="FS28" s="91"/>
      <c r="FT28" s="91"/>
      <c r="FU28" s="91"/>
      <c r="FV28" s="91"/>
      <c r="FW28" s="91"/>
      <c r="FX28" s="91"/>
      <c r="FY28" s="91"/>
      <c r="FZ28" s="91"/>
      <c r="GA28" s="91"/>
      <c r="GB28" s="91"/>
      <c r="GC28" s="91"/>
      <c r="GD28" s="91"/>
      <c r="GE28" s="91"/>
      <c r="GF28" s="91"/>
      <c r="GG28" s="91"/>
      <c r="GH28" s="91"/>
      <c r="GI28" s="91"/>
      <c r="GJ28" s="91"/>
      <c r="GK28" s="91"/>
      <c r="GL28" s="91"/>
      <c r="GM28" s="91"/>
      <c r="GN28" s="91"/>
      <c r="GO28" s="91"/>
      <c r="GP28" s="91"/>
      <c r="GQ28" s="91"/>
      <c r="GR28" s="91"/>
      <c r="GS28" s="91"/>
      <c r="GT28" s="91"/>
      <c r="GU28" s="91"/>
      <c r="GV28" s="91"/>
      <c r="GW28" s="91"/>
      <c r="GX28" s="91"/>
      <c r="GY28" s="91"/>
      <c r="GZ28" s="91"/>
      <c r="HA28" s="91"/>
      <c r="HB28" s="91"/>
      <c r="HC28" s="91"/>
      <c r="HD28" s="91"/>
      <c r="HE28" s="91"/>
      <c r="HF28" s="91"/>
      <c r="HG28" s="91"/>
      <c r="HH28" s="91"/>
      <c r="HI28" s="91"/>
      <c r="HJ28" s="91"/>
      <c r="HK28" s="91"/>
      <c r="HL28" s="91"/>
      <c r="HM28" s="91"/>
      <c r="HN28" s="91"/>
      <c r="HO28" s="91"/>
      <c r="HP28" s="91"/>
      <c r="HQ28" s="91"/>
      <c r="HR28" s="91"/>
      <c r="HS28" s="91"/>
      <c r="HT28" s="91"/>
      <c r="HU28" s="91"/>
      <c r="HV28" s="91"/>
      <c r="HW28" s="91"/>
      <c r="HX28" s="91"/>
      <c r="HY28" s="91"/>
      <c r="HZ28" s="91"/>
      <c r="IA28" s="91"/>
      <c r="IB28" s="91"/>
      <c r="IC28" s="91"/>
      <c r="ID28" s="91"/>
      <c r="IE28" s="91"/>
      <c r="IF28" s="91"/>
      <c r="IG28" s="91"/>
      <c r="IH28" s="91"/>
      <c r="II28" s="91"/>
      <c r="IJ28" s="91"/>
      <c r="IK28" s="91"/>
      <c r="IL28" s="91"/>
      <c r="IM28" s="91"/>
      <c r="IN28" s="91"/>
      <c r="IO28" s="91"/>
      <c r="IP28" s="91"/>
      <c r="IQ28" s="91"/>
      <c r="IR28" s="91"/>
      <c r="IS28" s="91"/>
      <c r="IT28" s="91"/>
      <c r="IU28" s="91"/>
    </row>
    <row r="29" spans="1:255" s="99" customFormat="1" ht="16.5" customHeight="1">
      <c r="A29" s="92" t="s">
        <v>39</v>
      </c>
      <c r="B29" s="109" t="s">
        <v>40</v>
      </c>
      <c r="C29" s="105"/>
      <c r="D29" s="106">
        <v>0</v>
      </c>
      <c r="E29" s="106"/>
      <c r="F29" s="106"/>
      <c r="G29" s="107"/>
      <c r="H29" s="107"/>
      <c r="I29" s="96"/>
      <c r="J29" s="108"/>
      <c r="K29" s="90"/>
      <c r="L29" s="97"/>
      <c r="M29" s="97"/>
      <c r="N29" s="97"/>
      <c r="O29" s="97"/>
      <c r="P29" s="98"/>
      <c r="Q29" s="98"/>
      <c r="R29" s="98"/>
      <c r="S29" s="98"/>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c r="BG29" s="91"/>
      <c r="BH29" s="91"/>
      <c r="BI29" s="91"/>
      <c r="BJ29" s="91"/>
      <c r="BK29" s="91"/>
      <c r="BL29" s="91"/>
      <c r="BM29" s="91"/>
      <c r="BN29" s="91"/>
      <c r="BO29" s="91"/>
      <c r="BP29" s="91"/>
      <c r="BQ29" s="91"/>
      <c r="BR29" s="91"/>
      <c r="BS29" s="91"/>
      <c r="BT29" s="91"/>
      <c r="BU29" s="91"/>
      <c r="BV29" s="91"/>
      <c r="BW29" s="91"/>
      <c r="BX29" s="91"/>
      <c r="BY29" s="91"/>
      <c r="BZ29" s="91"/>
      <c r="CA29" s="91"/>
      <c r="CB29" s="91"/>
      <c r="CC29" s="91"/>
      <c r="CD29" s="91"/>
      <c r="CE29" s="91"/>
      <c r="CF29" s="91"/>
      <c r="CG29" s="91"/>
      <c r="CH29" s="91"/>
      <c r="CI29" s="91"/>
      <c r="CJ29" s="91"/>
      <c r="CK29" s="91"/>
      <c r="CL29" s="91"/>
      <c r="CM29" s="91"/>
      <c r="CN29" s="91"/>
      <c r="CO29" s="91"/>
      <c r="CP29" s="91"/>
      <c r="CQ29" s="91"/>
      <c r="CR29" s="91"/>
      <c r="CS29" s="91"/>
      <c r="CT29" s="91"/>
      <c r="CU29" s="91"/>
      <c r="CV29" s="91"/>
      <c r="CW29" s="91"/>
      <c r="CX29" s="91"/>
      <c r="CY29" s="91"/>
      <c r="CZ29" s="91"/>
      <c r="DA29" s="91"/>
      <c r="DB29" s="91"/>
      <c r="DC29" s="91"/>
      <c r="DD29" s="91"/>
      <c r="DE29" s="91"/>
      <c r="DF29" s="91"/>
      <c r="DG29" s="91"/>
      <c r="DH29" s="91"/>
      <c r="DI29" s="91"/>
      <c r="DJ29" s="91"/>
      <c r="DK29" s="91"/>
      <c r="DL29" s="91"/>
      <c r="DM29" s="91"/>
      <c r="DN29" s="91"/>
      <c r="DO29" s="91"/>
      <c r="DP29" s="91"/>
      <c r="DQ29" s="91"/>
      <c r="DR29" s="91"/>
      <c r="DS29" s="91"/>
      <c r="DT29" s="91"/>
      <c r="DU29" s="91"/>
      <c r="DV29" s="91"/>
      <c r="DW29" s="91"/>
      <c r="DX29" s="91"/>
      <c r="DY29" s="91"/>
      <c r="DZ29" s="91"/>
      <c r="EA29" s="91"/>
      <c r="EB29" s="91"/>
      <c r="EC29" s="91"/>
      <c r="ED29" s="91"/>
      <c r="EE29" s="91"/>
      <c r="EF29" s="91"/>
      <c r="EG29" s="91"/>
      <c r="EH29" s="91"/>
      <c r="EI29" s="91"/>
      <c r="EJ29" s="91"/>
      <c r="EK29" s="91"/>
      <c r="EL29" s="91"/>
      <c r="EM29" s="91"/>
      <c r="EN29" s="91"/>
      <c r="EO29" s="91"/>
      <c r="EP29" s="91"/>
      <c r="EQ29" s="91"/>
      <c r="ER29" s="91"/>
      <c r="ES29" s="91"/>
      <c r="ET29" s="91"/>
      <c r="EU29" s="91"/>
      <c r="EV29" s="91"/>
      <c r="EW29" s="91"/>
      <c r="EX29" s="91"/>
      <c r="EY29" s="91"/>
      <c r="EZ29" s="91"/>
      <c r="FA29" s="91"/>
      <c r="FB29" s="91"/>
      <c r="FC29" s="91"/>
      <c r="FD29" s="91"/>
      <c r="FE29" s="91"/>
      <c r="FF29" s="91"/>
      <c r="FG29" s="91"/>
      <c r="FH29" s="91"/>
      <c r="FI29" s="91"/>
      <c r="FJ29" s="91"/>
      <c r="FK29" s="91"/>
      <c r="FL29" s="91"/>
      <c r="FM29" s="91"/>
      <c r="FN29" s="91"/>
      <c r="FO29" s="91"/>
      <c r="FP29" s="91"/>
      <c r="FQ29" s="91"/>
      <c r="FR29" s="91"/>
      <c r="FS29" s="91"/>
      <c r="FT29" s="91"/>
      <c r="FU29" s="91"/>
      <c r="FV29" s="91"/>
      <c r="FW29" s="91"/>
      <c r="FX29" s="91"/>
      <c r="FY29" s="91"/>
      <c r="FZ29" s="91"/>
      <c r="GA29" s="91"/>
      <c r="GB29" s="91"/>
      <c r="GC29" s="91"/>
      <c r="GD29" s="91"/>
      <c r="GE29" s="91"/>
      <c r="GF29" s="91"/>
      <c r="GG29" s="91"/>
      <c r="GH29" s="91"/>
      <c r="GI29" s="91"/>
      <c r="GJ29" s="91"/>
      <c r="GK29" s="91"/>
      <c r="GL29" s="91"/>
      <c r="GM29" s="91"/>
      <c r="GN29" s="91"/>
      <c r="GO29" s="91"/>
      <c r="GP29" s="91"/>
      <c r="GQ29" s="91"/>
      <c r="GR29" s="91"/>
      <c r="GS29" s="91"/>
      <c r="GT29" s="91"/>
      <c r="GU29" s="91"/>
      <c r="GV29" s="91"/>
      <c r="GW29" s="91"/>
      <c r="GX29" s="91"/>
      <c r="GY29" s="91"/>
      <c r="GZ29" s="91"/>
      <c r="HA29" s="91"/>
      <c r="HB29" s="91"/>
      <c r="HC29" s="91"/>
      <c r="HD29" s="91"/>
      <c r="HE29" s="91"/>
      <c r="HF29" s="91"/>
      <c r="HG29" s="91"/>
      <c r="HH29" s="91"/>
      <c r="HI29" s="91"/>
      <c r="HJ29" s="91"/>
      <c r="HK29" s="91"/>
      <c r="HL29" s="91"/>
      <c r="HM29" s="91"/>
      <c r="HN29" s="91"/>
      <c r="HO29" s="91"/>
      <c r="HP29" s="91"/>
      <c r="HQ29" s="91"/>
      <c r="HR29" s="91"/>
      <c r="HS29" s="91"/>
      <c r="HT29" s="91"/>
      <c r="HU29" s="91"/>
      <c r="HV29" s="91"/>
      <c r="HW29" s="91"/>
      <c r="HX29" s="91"/>
      <c r="HY29" s="91"/>
      <c r="HZ29" s="91"/>
      <c r="IA29" s="91"/>
      <c r="IB29" s="91"/>
      <c r="IC29" s="91"/>
      <c r="ID29" s="91"/>
      <c r="IE29" s="91"/>
      <c r="IF29" s="91"/>
      <c r="IG29" s="91"/>
      <c r="IH29" s="91"/>
      <c r="II29" s="91"/>
      <c r="IJ29" s="91"/>
      <c r="IK29" s="91"/>
      <c r="IL29" s="91"/>
      <c r="IM29" s="91"/>
      <c r="IN29" s="91"/>
      <c r="IO29" s="91"/>
      <c r="IP29" s="91"/>
      <c r="IQ29" s="91"/>
      <c r="IR29" s="91"/>
      <c r="IS29" s="91"/>
      <c r="IT29" s="91"/>
      <c r="IU29" s="91"/>
    </row>
    <row r="30" spans="1:255" s="91" customFormat="1" ht="16.5" customHeight="1">
      <c r="A30" s="110" t="s">
        <v>41</v>
      </c>
      <c r="B30" s="109" t="s">
        <v>374</v>
      </c>
      <c r="C30" s="105"/>
      <c r="D30" s="106">
        <v>0</v>
      </c>
      <c r="E30" s="106">
        <v>35770</v>
      </c>
      <c r="F30" s="106"/>
      <c r="G30" s="107">
        <v>35769</v>
      </c>
      <c r="H30" s="107">
        <v>9179</v>
      </c>
      <c r="I30" s="96"/>
      <c r="J30" s="108"/>
      <c r="K30" s="90"/>
      <c r="L30" s="97"/>
      <c r="M30" s="97"/>
      <c r="N30" s="97"/>
      <c r="O30" s="97"/>
      <c r="P30" s="98"/>
      <c r="Q30" s="98"/>
      <c r="R30" s="98"/>
      <c r="S30" s="98"/>
    </row>
    <row r="31" spans="1:255" s="91" customFormat="1" ht="16.5" customHeight="1">
      <c r="A31" s="110"/>
      <c r="B31" s="111" t="s">
        <v>216</v>
      </c>
      <c r="C31" s="112"/>
      <c r="D31" s="113"/>
      <c r="E31" s="113">
        <v>8080</v>
      </c>
      <c r="F31" s="113"/>
      <c r="G31" s="114">
        <v>8080</v>
      </c>
      <c r="H31" s="114">
        <v>8080</v>
      </c>
      <c r="I31" s="96"/>
      <c r="J31" s="108"/>
      <c r="K31" s="90"/>
      <c r="L31" s="97"/>
      <c r="M31" s="97"/>
      <c r="N31" s="97"/>
      <c r="O31" s="97"/>
      <c r="P31" s="98"/>
      <c r="Q31" s="98"/>
      <c r="R31" s="98"/>
      <c r="S31" s="98"/>
    </row>
    <row r="32" spans="1:255" s="91" customFormat="1" ht="16.5" customHeight="1">
      <c r="A32" s="110" t="s">
        <v>42</v>
      </c>
      <c r="B32" s="100" t="s">
        <v>43</v>
      </c>
      <c r="C32" s="101">
        <f t="shared" ref="C32:H32" si="16">+C33+C34+C35+C36+C37</f>
        <v>0</v>
      </c>
      <c r="D32" s="102">
        <f t="shared" si="16"/>
        <v>0</v>
      </c>
      <c r="E32" s="102">
        <f t="shared" si="16"/>
        <v>844710</v>
      </c>
      <c r="F32" s="102">
        <f t="shared" si="16"/>
        <v>0</v>
      </c>
      <c r="G32" s="102">
        <f t="shared" si="16"/>
        <v>844502</v>
      </c>
      <c r="H32" s="102">
        <f t="shared" si="16"/>
        <v>71496</v>
      </c>
      <c r="I32" s="96"/>
      <c r="J32" s="96"/>
      <c r="K32" s="90"/>
      <c r="L32" s="97"/>
      <c r="M32" s="97"/>
      <c r="N32" s="97"/>
      <c r="O32" s="97"/>
      <c r="P32" s="98"/>
      <c r="Q32" s="98"/>
      <c r="R32" s="98"/>
      <c r="S32" s="98"/>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99"/>
      <c r="CD32" s="99"/>
      <c r="CE32" s="99"/>
      <c r="CF32" s="99"/>
      <c r="CG32" s="99"/>
      <c r="CH32" s="99"/>
      <c r="CI32" s="99"/>
      <c r="CJ32" s="99"/>
      <c r="CK32" s="99"/>
      <c r="CL32" s="99"/>
      <c r="CM32" s="99"/>
      <c r="CN32" s="99"/>
      <c r="CO32" s="99"/>
      <c r="CP32" s="99"/>
      <c r="CQ32" s="99"/>
      <c r="CR32" s="99"/>
      <c r="CS32" s="99"/>
      <c r="CT32" s="99"/>
      <c r="CU32" s="99"/>
      <c r="CV32" s="99"/>
      <c r="CW32" s="99"/>
      <c r="CX32" s="99"/>
      <c r="CY32" s="99"/>
      <c r="CZ32" s="99"/>
      <c r="DA32" s="99"/>
      <c r="DB32" s="99"/>
      <c r="DC32" s="99"/>
      <c r="DD32" s="99"/>
      <c r="DE32" s="99"/>
      <c r="DF32" s="99"/>
      <c r="DG32" s="99"/>
      <c r="DH32" s="99"/>
      <c r="DI32" s="99"/>
      <c r="DJ32" s="99"/>
      <c r="DK32" s="99"/>
      <c r="DL32" s="99"/>
      <c r="DM32" s="99"/>
      <c r="DN32" s="99"/>
      <c r="DO32" s="99"/>
      <c r="DP32" s="99"/>
      <c r="DQ32" s="99"/>
      <c r="DR32" s="99"/>
      <c r="DS32" s="99"/>
      <c r="DT32" s="99"/>
      <c r="DU32" s="99"/>
      <c r="DV32" s="99"/>
      <c r="DW32" s="99"/>
      <c r="DX32" s="99"/>
      <c r="DY32" s="99"/>
      <c r="DZ32" s="99"/>
      <c r="EA32" s="99"/>
      <c r="EB32" s="99"/>
      <c r="EC32" s="99"/>
      <c r="ED32" s="99"/>
      <c r="EE32" s="99"/>
      <c r="EF32" s="99"/>
      <c r="EG32" s="99"/>
      <c r="EH32" s="99"/>
      <c r="EI32" s="99"/>
      <c r="EJ32" s="99"/>
      <c r="EK32" s="99"/>
      <c r="EL32" s="99"/>
      <c r="EM32" s="99"/>
      <c r="EN32" s="99"/>
      <c r="EO32" s="99"/>
      <c r="EP32" s="99"/>
      <c r="EQ32" s="99"/>
      <c r="ER32" s="99"/>
      <c r="ES32" s="99"/>
      <c r="ET32" s="99"/>
      <c r="EU32" s="99"/>
      <c r="EV32" s="99"/>
      <c r="EW32" s="99"/>
      <c r="EX32" s="99"/>
      <c r="EY32" s="99"/>
      <c r="EZ32" s="99"/>
      <c r="FA32" s="99"/>
      <c r="FB32" s="99"/>
      <c r="FC32" s="99"/>
      <c r="FD32" s="99"/>
      <c r="FE32" s="99"/>
      <c r="FF32" s="99"/>
      <c r="FG32" s="99"/>
      <c r="FH32" s="99"/>
      <c r="FI32" s="99"/>
      <c r="FJ32" s="99"/>
      <c r="FK32" s="99"/>
      <c r="FL32" s="99"/>
      <c r="FM32" s="99"/>
      <c r="FN32" s="99"/>
      <c r="FO32" s="99"/>
      <c r="FP32" s="99"/>
      <c r="FQ32" s="99"/>
      <c r="FR32" s="99"/>
      <c r="FS32" s="99"/>
      <c r="FT32" s="99"/>
      <c r="FU32" s="99"/>
      <c r="FV32" s="99"/>
      <c r="FW32" s="99"/>
      <c r="FX32" s="99"/>
      <c r="FY32" s="99"/>
      <c r="FZ32" s="99"/>
      <c r="GA32" s="99"/>
      <c r="GB32" s="99"/>
      <c r="GC32" s="99"/>
      <c r="GD32" s="99"/>
      <c r="GE32" s="99"/>
      <c r="GF32" s="99"/>
      <c r="GG32" s="99"/>
      <c r="GH32" s="99"/>
      <c r="GI32" s="99"/>
      <c r="GJ32" s="99"/>
      <c r="GK32" s="99"/>
      <c r="GL32" s="99"/>
      <c r="GM32" s="99"/>
      <c r="GN32" s="99"/>
      <c r="GO32" s="99"/>
      <c r="GP32" s="99"/>
      <c r="GQ32" s="99"/>
      <c r="GR32" s="99"/>
      <c r="GS32" s="99"/>
      <c r="GT32" s="99"/>
      <c r="GU32" s="99"/>
      <c r="GV32" s="99"/>
      <c r="GW32" s="99"/>
      <c r="GX32" s="99"/>
      <c r="GY32" s="99"/>
      <c r="GZ32" s="99"/>
      <c r="HA32" s="99"/>
      <c r="HB32" s="99"/>
      <c r="HC32" s="99"/>
      <c r="HD32" s="99"/>
      <c r="HE32" s="99"/>
      <c r="HF32" s="99"/>
      <c r="HG32" s="99"/>
      <c r="HH32" s="99"/>
      <c r="HI32" s="99"/>
      <c r="HJ32" s="99"/>
      <c r="HK32" s="99"/>
      <c r="HL32" s="99"/>
      <c r="HM32" s="99"/>
      <c r="HN32" s="99"/>
      <c r="HO32" s="99"/>
      <c r="HP32" s="99"/>
      <c r="HQ32" s="99"/>
      <c r="HR32" s="99"/>
      <c r="HS32" s="99"/>
      <c r="HT32" s="99"/>
      <c r="HU32" s="99"/>
      <c r="HV32" s="99"/>
      <c r="HW32" s="99"/>
      <c r="HX32" s="99"/>
      <c r="HY32" s="99"/>
      <c r="HZ32" s="99"/>
      <c r="IA32" s="99"/>
      <c r="IB32" s="99"/>
      <c r="IC32" s="99"/>
      <c r="ID32" s="99"/>
      <c r="IE32" s="99"/>
      <c r="IF32" s="99"/>
      <c r="IG32" s="99"/>
      <c r="IH32" s="99"/>
      <c r="II32" s="99"/>
      <c r="IJ32" s="99"/>
      <c r="IK32" s="99"/>
      <c r="IL32" s="99"/>
      <c r="IM32" s="99"/>
      <c r="IN32" s="99"/>
      <c r="IO32" s="99"/>
      <c r="IP32" s="99"/>
      <c r="IQ32" s="99"/>
      <c r="IR32" s="99"/>
      <c r="IS32" s="99"/>
      <c r="IT32" s="99"/>
      <c r="IU32" s="99"/>
    </row>
    <row r="33" spans="1:255" s="91" customFormat="1" ht="16.5" customHeight="1">
      <c r="A33" s="110" t="s">
        <v>44</v>
      </c>
      <c r="B33" s="109" t="s">
        <v>45</v>
      </c>
      <c r="C33" s="105"/>
      <c r="D33" s="106">
        <v>0</v>
      </c>
      <c r="E33" s="106">
        <v>595770</v>
      </c>
      <c r="F33" s="106"/>
      <c r="G33" s="107">
        <v>595725</v>
      </c>
      <c r="H33" s="107">
        <v>50197</v>
      </c>
      <c r="I33" s="96"/>
      <c r="J33" s="108"/>
      <c r="K33" s="90"/>
      <c r="L33" s="97"/>
      <c r="M33" s="97"/>
      <c r="N33" s="97"/>
      <c r="O33" s="97"/>
      <c r="P33" s="98"/>
      <c r="Q33" s="98"/>
      <c r="R33" s="98"/>
      <c r="S33" s="98"/>
    </row>
    <row r="34" spans="1:255" s="91" customFormat="1" ht="16.5" customHeight="1">
      <c r="A34" s="110"/>
      <c r="B34" s="109" t="s">
        <v>46</v>
      </c>
      <c r="C34" s="105"/>
      <c r="D34" s="106">
        <v>0</v>
      </c>
      <c r="E34" s="106">
        <v>18770</v>
      </c>
      <c r="F34" s="106"/>
      <c r="G34" s="107">
        <v>18761</v>
      </c>
      <c r="H34" s="107">
        <v>1582</v>
      </c>
      <c r="I34" s="96"/>
      <c r="J34" s="108"/>
      <c r="K34" s="90"/>
      <c r="L34" s="97"/>
      <c r="M34" s="97"/>
      <c r="N34" s="97"/>
      <c r="O34" s="97"/>
      <c r="P34" s="98"/>
      <c r="Q34" s="98"/>
      <c r="R34" s="98"/>
      <c r="S34" s="98"/>
    </row>
    <row r="35" spans="1:255" s="91" customFormat="1" ht="16.5" customHeight="1">
      <c r="A35" s="110" t="s">
        <v>47</v>
      </c>
      <c r="B35" s="109" t="s">
        <v>48</v>
      </c>
      <c r="C35" s="105"/>
      <c r="D35" s="106">
        <v>0</v>
      </c>
      <c r="E35" s="106">
        <v>196350</v>
      </c>
      <c r="F35" s="106"/>
      <c r="G35" s="107">
        <v>196320</v>
      </c>
      <c r="H35" s="107">
        <v>16549</v>
      </c>
      <c r="I35" s="96"/>
      <c r="J35" s="108"/>
      <c r="K35" s="90"/>
      <c r="L35" s="97"/>
      <c r="M35" s="97"/>
      <c r="N35" s="97"/>
      <c r="O35" s="97"/>
      <c r="P35" s="98"/>
      <c r="Q35" s="98"/>
      <c r="R35" s="98"/>
      <c r="S35" s="98"/>
    </row>
    <row r="36" spans="1:255" s="99" customFormat="1" ht="16.5" customHeight="1">
      <c r="A36" s="92" t="s">
        <v>49</v>
      </c>
      <c r="B36" s="115" t="s">
        <v>50</v>
      </c>
      <c r="C36" s="105"/>
      <c r="D36" s="106">
        <v>0</v>
      </c>
      <c r="E36" s="106">
        <v>5680</v>
      </c>
      <c r="F36" s="106"/>
      <c r="G36" s="107">
        <v>5666</v>
      </c>
      <c r="H36" s="107">
        <v>477</v>
      </c>
      <c r="I36" s="96"/>
      <c r="J36" s="108"/>
      <c r="K36" s="90"/>
      <c r="L36" s="97"/>
      <c r="M36" s="97"/>
      <c r="N36" s="97"/>
      <c r="O36" s="97"/>
      <c r="P36" s="98"/>
      <c r="Q36" s="98"/>
      <c r="R36" s="98"/>
      <c r="S36" s="98"/>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91"/>
      <c r="CQ36" s="91"/>
      <c r="CR36" s="91"/>
      <c r="CS36" s="91"/>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91"/>
      <c r="GE36" s="91"/>
      <c r="GF36" s="91"/>
      <c r="GG36" s="91"/>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row>
    <row r="37" spans="1:255" s="91" customFormat="1" ht="16.5" customHeight="1">
      <c r="A37" s="110" t="s">
        <v>51</v>
      </c>
      <c r="B37" s="115" t="s">
        <v>52</v>
      </c>
      <c r="C37" s="105"/>
      <c r="D37" s="106">
        <v>0</v>
      </c>
      <c r="E37" s="106">
        <v>28140</v>
      </c>
      <c r="F37" s="106"/>
      <c r="G37" s="107">
        <v>28030</v>
      </c>
      <c r="H37" s="107">
        <v>2691</v>
      </c>
      <c r="I37" s="96"/>
      <c r="J37" s="96"/>
      <c r="K37" s="90"/>
      <c r="L37" s="97"/>
      <c r="M37" s="97"/>
      <c r="N37" s="97"/>
      <c r="O37" s="97"/>
      <c r="P37" s="98"/>
      <c r="Q37" s="98"/>
      <c r="R37" s="98"/>
      <c r="S37" s="98"/>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99"/>
      <c r="CD37" s="99"/>
      <c r="CE37" s="99"/>
      <c r="CF37" s="99"/>
      <c r="CG37" s="99"/>
      <c r="CH37" s="99"/>
      <c r="CI37" s="99"/>
      <c r="CJ37" s="99"/>
      <c r="CK37" s="99"/>
      <c r="CL37" s="99"/>
      <c r="CM37" s="99"/>
      <c r="CN37" s="99"/>
      <c r="CO37" s="99"/>
      <c r="CP37" s="99"/>
      <c r="CQ37" s="99"/>
      <c r="CR37" s="99"/>
      <c r="CS37" s="99"/>
      <c r="CT37" s="99"/>
      <c r="CU37" s="99"/>
      <c r="CV37" s="99"/>
      <c r="CW37" s="99"/>
      <c r="CX37" s="99"/>
      <c r="CY37" s="99"/>
      <c r="CZ37" s="99"/>
      <c r="DA37" s="99"/>
      <c r="DB37" s="99"/>
      <c r="DC37" s="99"/>
      <c r="DD37" s="99"/>
      <c r="DE37" s="99"/>
      <c r="DF37" s="99"/>
      <c r="DG37" s="99"/>
      <c r="DH37" s="99"/>
      <c r="DI37" s="99"/>
      <c r="DJ37" s="99"/>
      <c r="DK37" s="99"/>
      <c r="DL37" s="99"/>
      <c r="DM37" s="99"/>
      <c r="DN37" s="99"/>
      <c r="DO37" s="99"/>
      <c r="DP37" s="99"/>
      <c r="DQ37" s="99"/>
      <c r="DR37" s="99"/>
      <c r="DS37" s="99"/>
      <c r="DT37" s="99"/>
      <c r="DU37" s="99"/>
      <c r="DV37" s="99"/>
      <c r="DW37" s="99"/>
      <c r="DX37" s="99"/>
      <c r="DY37" s="99"/>
      <c r="DZ37" s="99"/>
      <c r="EA37" s="99"/>
      <c r="EB37" s="99"/>
      <c r="EC37" s="99"/>
      <c r="ED37" s="99"/>
      <c r="EE37" s="99"/>
      <c r="EF37" s="99"/>
      <c r="EG37" s="99"/>
      <c r="EH37" s="99"/>
      <c r="EI37" s="99"/>
      <c r="EJ37" s="99"/>
      <c r="EK37" s="99"/>
      <c r="EL37" s="99"/>
      <c r="EM37" s="99"/>
      <c r="EN37" s="99"/>
      <c r="EO37" s="99"/>
      <c r="EP37" s="99"/>
      <c r="EQ37" s="99"/>
      <c r="ER37" s="99"/>
      <c r="ES37" s="99"/>
      <c r="ET37" s="99"/>
      <c r="EU37" s="99"/>
      <c r="EV37" s="99"/>
      <c r="EW37" s="99"/>
      <c r="EX37" s="99"/>
      <c r="EY37" s="99"/>
      <c r="EZ37" s="99"/>
      <c r="FA37" s="99"/>
      <c r="FB37" s="99"/>
      <c r="FC37" s="99"/>
      <c r="FD37" s="99"/>
      <c r="FE37" s="99"/>
      <c r="FF37" s="99"/>
      <c r="FG37" s="99"/>
      <c r="FH37" s="99"/>
      <c r="FI37" s="99"/>
      <c r="FJ37" s="99"/>
      <c r="FK37" s="99"/>
      <c r="FL37" s="99"/>
      <c r="FM37" s="99"/>
      <c r="FN37" s="99"/>
      <c r="FO37" s="99"/>
      <c r="FP37" s="99"/>
      <c r="FQ37" s="99"/>
      <c r="FR37" s="99"/>
      <c r="FS37" s="99"/>
      <c r="FT37" s="99"/>
      <c r="FU37" s="99"/>
      <c r="FV37" s="99"/>
      <c r="FW37" s="99"/>
      <c r="FX37" s="99"/>
      <c r="FY37" s="99"/>
      <c r="FZ37" s="99"/>
      <c r="GA37" s="99"/>
      <c r="GB37" s="99"/>
      <c r="GC37" s="99"/>
      <c r="GD37" s="99"/>
      <c r="GE37" s="99"/>
      <c r="GF37" s="99"/>
      <c r="GG37" s="99"/>
      <c r="GH37" s="99"/>
      <c r="GI37" s="99"/>
      <c r="GJ37" s="99"/>
      <c r="GK37" s="99"/>
      <c r="GL37" s="99"/>
      <c r="GM37" s="99"/>
      <c r="GN37" s="99"/>
      <c r="GO37" s="99"/>
      <c r="GP37" s="99"/>
      <c r="GQ37" s="99"/>
      <c r="GR37" s="99"/>
      <c r="GS37" s="99"/>
      <c r="GT37" s="99"/>
      <c r="GU37" s="99"/>
      <c r="GV37" s="99"/>
      <c r="GW37" s="99"/>
      <c r="GX37" s="99"/>
      <c r="GY37" s="99"/>
      <c r="GZ37" s="99"/>
      <c r="HA37" s="99"/>
      <c r="HB37" s="99"/>
      <c r="HC37" s="99"/>
      <c r="HD37" s="99"/>
      <c r="HE37" s="99"/>
      <c r="HF37" s="99"/>
      <c r="HG37" s="99"/>
      <c r="HH37" s="99"/>
      <c r="HI37" s="99"/>
      <c r="HJ37" s="99"/>
      <c r="HK37" s="99"/>
      <c r="HL37" s="99"/>
      <c r="HM37" s="99"/>
      <c r="HN37" s="99"/>
      <c r="HO37" s="99"/>
      <c r="HP37" s="99"/>
      <c r="HQ37" s="99"/>
      <c r="HR37" s="99"/>
      <c r="HS37" s="99"/>
      <c r="HT37" s="99"/>
      <c r="HU37" s="99"/>
      <c r="HV37" s="99"/>
      <c r="HW37" s="99"/>
      <c r="HX37" s="99"/>
      <c r="HY37" s="99"/>
      <c r="HZ37" s="99"/>
      <c r="IA37" s="99"/>
      <c r="IB37" s="99"/>
      <c r="IC37" s="99"/>
      <c r="ID37" s="99"/>
      <c r="IE37" s="99"/>
      <c r="IF37" s="99"/>
      <c r="IG37" s="99"/>
      <c r="IH37" s="99"/>
      <c r="II37" s="99"/>
      <c r="IJ37" s="99"/>
      <c r="IK37" s="99"/>
      <c r="IL37" s="99"/>
      <c r="IM37" s="99"/>
      <c r="IN37" s="99"/>
      <c r="IO37" s="99"/>
      <c r="IP37" s="99"/>
      <c r="IQ37" s="99"/>
      <c r="IR37" s="99"/>
      <c r="IS37" s="99"/>
      <c r="IT37" s="99"/>
      <c r="IU37" s="99"/>
    </row>
    <row r="38" spans="1:255" s="91" customFormat="1" ht="16.5" customHeight="1">
      <c r="A38" s="110" t="s">
        <v>53</v>
      </c>
      <c r="B38" s="100" t="s">
        <v>16</v>
      </c>
      <c r="C38" s="101">
        <f t="shared" ref="C38:H38" si="17">+C39+C53+C52+C55+C58+C60+C61+C62+C59</f>
        <v>0</v>
      </c>
      <c r="D38" s="102">
        <f t="shared" si="17"/>
        <v>223346510</v>
      </c>
      <c r="E38" s="102">
        <f t="shared" si="17"/>
        <v>208547010</v>
      </c>
      <c r="F38" s="102">
        <f t="shared" si="17"/>
        <v>0</v>
      </c>
      <c r="G38" s="102">
        <f t="shared" si="17"/>
        <v>208359966.16999999</v>
      </c>
      <c r="H38" s="102">
        <f t="shared" si="17"/>
        <v>19077714.880000006</v>
      </c>
      <c r="I38" s="96"/>
      <c r="J38" s="96"/>
      <c r="K38" s="90"/>
      <c r="L38" s="97"/>
      <c r="M38" s="97"/>
      <c r="N38" s="97"/>
      <c r="O38" s="97"/>
      <c r="P38" s="98"/>
      <c r="Q38" s="98"/>
      <c r="R38" s="98"/>
      <c r="S38" s="98"/>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99"/>
      <c r="CD38" s="99"/>
      <c r="CE38" s="99"/>
      <c r="CF38" s="99"/>
      <c r="CG38" s="99"/>
      <c r="CH38" s="99"/>
      <c r="CI38" s="99"/>
      <c r="CJ38" s="99"/>
      <c r="CK38" s="99"/>
      <c r="CL38" s="99"/>
      <c r="CM38" s="99"/>
      <c r="CN38" s="99"/>
      <c r="CO38" s="99"/>
      <c r="CP38" s="99"/>
      <c r="CQ38" s="99"/>
      <c r="CR38" s="99"/>
      <c r="CS38" s="99"/>
      <c r="CT38" s="99"/>
      <c r="CU38" s="99"/>
      <c r="CV38" s="99"/>
      <c r="CW38" s="99"/>
      <c r="CX38" s="99"/>
      <c r="CY38" s="99"/>
      <c r="CZ38" s="99"/>
      <c r="DA38" s="99"/>
      <c r="DB38" s="99"/>
      <c r="DC38" s="99"/>
      <c r="DD38" s="99"/>
      <c r="DE38" s="99"/>
      <c r="DF38" s="99"/>
      <c r="DG38" s="99"/>
      <c r="DH38" s="99"/>
      <c r="DI38" s="99"/>
      <c r="DJ38" s="99"/>
      <c r="DK38" s="99"/>
      <c r="DL38" s="99"/>
      <c r="DM38" s="99"/>
      <c r="DN38" s="99"/>
      <c r="DO38" s="99"/>
      <c r="DP38" s="99"/>
      <c r="DQ38" s="99"/>
      <c r="DR38" s="99"/>
      <c r="DS38" s="99"/>
      <c r="DT38" s="99"/>
      <c r="DU38" s="99"/>
      <c r="DV38" s="99"/>
      <c r="DW38" s="99"/>
      <c r="DX38" s="99"/>
      <c r="DY38" s="99"/>
      <c r="DZ38" s="99"/>
      <c r="EA38" s="99"/>
      <c r="EB38" s="99"/>
      <c r="EC38" s="99"/>
      <c r="ED38" s="99"/>
      <c r="EE38" s="99"/>
      <c r="EF38" s="99"/>
      <c r="EG38" s="99"/>
      <c r="EH38" s="99"/>
      <c r="EI38" s="99"/>
      <c r="EJ38" s="99"/>
      <c r="EK38" s="99"/>
      <c r="EL38" s="99"/>
      <c r="EM38" s="99"/>
      <c r="EN38" s="99"/>
      <c r="EO38" s="99"/>
      <c r="EP38" s="99"/>
      <c r="EQ38" s="99"/>
      <c r="ER38" s="99"/>
      <c r="ES38" s="99"/>
      <c r="ET38" s="99"/>
      <c r="EU38" s="99"/>
      <c r="EV38" s="99"/>
      <c r="EW38" s="99"/>
      <c r="EX38" s="99"/>
      <c r="EY38" s="99"/>
      <c r="EZ38" s="99"/>
      <c r="FA38" s="99"/>
      <c r="FB38" s="99"/>
      <c r="FC38" s="99"/>
      <c r="FD38" s="99"/>
      <c r="FE38" s="99"/>
      <c r="FF38" s="99"/>
      <c r="FG38" s="99"/>
      <c r="FH38" s="99"/>
      <c r="FI38" s="99"/>
      <c r="FJ38" s="99"/>
      <c r="FK38" s="99"/>
      <c r="FL38" s="99"/>
      <c r="FM38" s="99"/>
      <c r="FN38" s="99"/>
      <c r="FO38" s="99"/>
      <c r="FP38" s="99"/>
      <c r="FQ38" s="99"/>
      <c r="FR38" s="99"/>
      <c r="FS38" s="99"/>
      <c r="FT38" s="99"/>
      <c r="FU38" s="99"/>
      <c r="FV38" s="99"/>
      <c r="FW38" s="99"/>
      <c r="FX38" s="99"/>
      <c r="FY38" s="99"/>
      <c r="FZ38" s="99"/>
      <c r="GA38" s="99"/>
      <c r="GB38" s="99"/>
      <c r="GC38" s="99"/>
      <c r="GD38" s="99"/>
      <c r="GE38" s="99"/>
      <c r="GF38" s="99"/>
      <c r="GG38" s="99"/>
      <c r="GH38" s="99"/>
      <c r="GI38" s="99"/>
      <c r="GJ38" s="99"/>
      <c r="GK38" s="99"/>
      <c r="GL38" s="99"/>
      <c r="GM38" s="99"/>
      <c r="GN38" s="99"/>
      <c r="GO38" s="99"/>
      <c r="GP38" s="99"/>
      <c r="GQ38" s="99"/>
      <c r="GR38" s="99"/>
      <c r="GS38" s="99"/>
      <c r="GT38" s="99"/>
      <c r="GU38" s="99"/>
      <c r="GV38" s="99"/>
      <c r="GW38" s="99"/>
      <c r="GX38" s="99"/>
      <c r="GY38" s="99"/>
      <c r="GZ38" s="99"/>
      <c r="HA38" s="99"/>
      <c r="HB38" s="99"/>
      <c r="HC38" s="99"/>
      <c r="HD38" s="99"/>
      <c r="HE38" s="99"/>
      <c r="HF38" s="99"/>
      <c r="HG38" s="99"/>
      <c r="HH38" s="99"/>
      <c r="HI38" s="99"/>
      <c r="HJ38" s="99"/>
      <c r="HK38" s="99"/>
      <c r="HL38" s="99"/>
      <c r="HM38" s="99"/>
      <c r="HN38" s="99"/>
      <c r="HO38" s="99"/>
      <c r="HP38" s="99"/>
      <c r="HQ38" s="99"/>
      <c r="HR38" s="99"/>
      <c r="HS38" s="99"/>
      <c r="HT38" s="99"/>
      <c r="HU38" s="99"/>
      <c r="HV38" s="99"/>
      <c r="HW38" s="99"/>
      <c r="HX38" s="99"/>
      <c r="HY38" s="99"/>
      <c r="HZ38" s="99"/>
      <c r="IA38" s="99"/>
      <c r="IB38" s="99"/>
      <c r="IC38" s="99"/>
      <c r="ID38" s="99"/>
      <c r="IE38" s="99"/>
      <c r="IF38" s="99"/>
      <c r="IG38" s="99"/>
      <c r="IH38" s="99"/>
      <c r="II38" s="99"/>
      <c r="IJ38" s="99"/>
      <c r="IK38" s="99"/>
      <c r="IL38" s="99"/>
      <c r="IM38" s="99"/>
      <c r="IN38" s="99"/>
      <c r="IO38" s="99"/>
      <c r="IP38" s="99"/>
      <c r="IQ38" s="99"/>
      <c r="IR38" s="99"/>
      <c r="IS38" s="99"/>
      <c r="IT38" s="99"/>
      <c r="IU38" s="99"/>
    </row>
    <row r="39" spans="1:255" s="91" customFormat="1" ht="16.5" customHeight="1">
      <c r="A39" s="110" t="s">
        <v>54</v>
      </c>
      <c r="B39" s="100" t="s">
        <v>55</v>
      </c>
      <c r="C39" s="101">
        <f t="shared" ref="C39:H39" si="18">+C40+C41+C42+C43+C44+C45+C46+C47+C49</f>
        <v>0</v>
      </c>
      <c r="D39" s="102">
        <f t="shared" si="18"/>
        <v>223346510</v>
      </c>
      <c r="E39" s="102">
        <f t="shared" si="18"/>
        <v>208452420</v>
      </c>
      <c r="F39" s="102">
        <f t="shared" si="18"/>
        <v>0</v>
      </c>
      <c r="G39" s="102">
        <f t="shared" si="18"/>
        <v>208267428.56</v>
      </c>
      <c r="H39" s="102">
        <f t="shared" si="18"/>
        <v>19024510.840000004</v>
      </c>
      <c r="I39" s="96"/>
      <c r="J39" s="108"/>
      <c r="K39" s="90"/>
      <c r="L39" s="97"/>
      <c r="M39" s="97"/>
      <c r="N39" s="97"/>
      <c r="O39" s="97"/>
      <c r="P39" s="98"/>
      <c r="Q39" s="98"/>
      <c r="R39" s="98"/>
      <c r="S39" s="98"/>
    </row>
    <row r="40" spans="1:255" s="91" customFormat="1" ht="16.5" customHeight="1">
      <c r="A40" s="110" t="s">
        <v>56</v>
      </c>
      <c r="B40" s="109" t="s">
        <v>57</v>
      </c>
      <c r="C40" s="105"/>
      <c r="D40" s="106">
        <v>0</v>
      </c>
      <c r="E40" s="106">
        <v>14000</v>
      </c>
      <c r="F40" s="106"/>
      <c r="G40" s="107">
        <v>13995.47</v>
      </c>
      <c r="H40" s="107">
        <v>809.68</v>
      </c>
      <c r="I40" s="96"/>
      <c r="J40" s="108"/>
      <c r="K40" s="90"/>
      <c r="L40" s="97"/>
      <c r="M40" s="97"/>
      <c r="N40" s="97"/>
      <c r="O40" s="97"/>
      <c r="P40" s="98"/>
      <c r="Q40" s="98"/>
      <c r="R40" s="98"/>
      <c r="S40" s="98"/>
    </row>
    <row r="41" spans="1:255" s="99" customFormat="1" ht="16.5" customHeight="1">
      <c r="A41" s="92" t="s">
        <v>58</v>
      </c>
      <c r="B41" s="109" t="s">
        <v>59</v>
      </c>
      <c r="C41" s="105"/>
      <c r="D41" s="106">
        <v>0</v>
      </c>
      <c r="E41" s="106">
        <v>3000</v>
      </c>
      <c r="F41" s="106"/>
      <c r="G41" s="107">
        <v>2999.94</v>
      </c>
      <c r="H41" s="107"/>
      <c r="I41" s="96"/>
      <c r="J41" s="108"/>
      <c r="K41" s="90"/>
      <c r="L41" s="97"/>
      <c r="M41" s="97"/>
      <c r="N41" s="97"/>
      <c r="O41" s="97"/>
      <c r="P41" s="98"/>
      <c r="Q41" s="98"/>
      <c r="R41" s="98"/>
      <c r="S41" s="98"/>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91"/>
      <c r="BR41" s="91"/>
      <c r="BS41" s="91"/>
      <c r="BT41" s="91"/>
      <c r="BU41" s="91"/>
      <c r="BV41" s="91"/>
      <c r="BW41" s="91"/>
      <c r="BX41" s="91"/>
      <c r="BY41" s="91"/>
      <c r="BZ41" s="91"/>
      <c r="CA41" s="91"/>
      <c r="CB41" s="91"/>
      <c r="CC41" s="91"/>
      <c r="CD41" s="91"/>
      <c r="CE41" s="91"/>
      <c r="CF41" s="91"/>
      <c r="CG41" s="91"/>
      <c r="CH41" s="91"/>
      <c r="CI41" s="91"/>
      <c r="CJ41" s="91"/>
      <c r="CK41" s="91"/>
      <c r="CL41" s="91"/>
      <c r="CM41" s="91"/>
      <c r="CN41" s="91"/>
      <c r="CO41" s="91"/>
      <c r="CP41" s="91"/>
      <c r="CQ41" s="91"/>
      <c r="CR41" s="91"/>
      <c r="CS41" s="91"/>
      <c r="CT41" s="91"/>
      <c r="CU41" s="91"/>
      <c r="CV41" s="91"/>
      <c r="CW41" s="91"/>
      <c r="CX41" s="91"/>
      <c r="CY41" s="91"/>
      <c r="CZ41" s="91"/>
      <c r="DA41" s="91"/>
      <c r="DB41" s="91"/>
      <c r="DC41" s="91"/>
      <c r="DD41" s="91"/>
      <c r="DE41" s="91"/>
      <c r="DF41" s="91"/>
      <c r="DG41" s="91"/>
      <c r="DH41" s="91"/>
      <c r="DI41" s="91"/>
      <c r="DJ41" s="91"/>
      <c r="DK41" s="91"/>
      <c r="DL41" s="91"/>
      <c r="DM41" s="91"/>
      <c r="DN41" s="91"/>
      <c r="DO41" s="91"/>
      <c r="DP41" s="91"/>
      <c r="DQ41" s="91"/>
      <c r="DR41" s="91"/>
      <c r="DS41" s="91"/>
      <c r="DT41" s="91"/>
      <c r="DU41" s="91"/>
      <c r="DV41" s="91"/>
      <c r="DW41" s="91"/>
      <c r="DX41" s="91"/>
      <c r="DY41" s="91"/>
      <c r="DZ41" s="91"/>
      <c r="EA41" s="91"/>
      <c r="EB41" s="91"/>
      <c r="EC41" s="91"/>
      <c r="ED41" s="91"/>
      <c r="EE41" s="91"/>
      <c r="EF41" s="91"/>
      <c r="EG41" s="91"/>
      <c r="EH41" s="91"/>
      <c r="EI41" s="91"/>
      <c r="EJ41" s="91"/>
      <c r="EK41" s="91"/>
      <c r="EL41" s="91"/>
      <c r="EM41" s="91"/>
      <c r="EN41" s="91"/>
      <c r="EO41" s="91"/>
      <c r="EP41" s="91"/>
      <c r="EQ41" s="91"/>
      <c r="ER41" s="91"/>
      <c r="ES41" s="91"/>
      <c r="ET41" s="91"/>
      <c r="EU41" s="91"/>
      <c r="EV41" s="91"/>
      <c r="EW41" s="91"/>
      <c r="EX41" s="91"/>
      <c r="EY41" s="91"/>
      <c r="EZ41" s="91"/>
      <c r="FA41" s="91"/>
      <c r="FB41" s="91"/>
      <c r="FC41" s="91"/>
      <c r="FD41" s="91"/>
      <c r="FE41" s="91"/>
      <c r="FF41" s="91"/>
      <c r="FG41" s="91"/>
      <c r="FH41" s="91"/>
      <c r="FI41" s="91"/>
      <c r="FJ41" s="91"/>
      <c r="FK41" s="91"/>
      <c r="FL41" s="91"/>
      <c r="FM41" s="91"/>
      <c r="FN41" s="91"/>
      <c r="FO41" s="91"/>
      <c r="FP41" s="91"/>
      <c r="FQ41" s="91"/>
      <c r="FR41" s="91"/>
      <c r="FS41" s="91"/>
      <c r="FT41" s="91"/>
      <c r="FU41" s="91"/>
      <c r="FV41" s="91"/>
      <c r="FW41" s="91"/>
      <c r="FX41" s="91"/>
      <c r="FY41" s="91"/>
      <c r="FZ41" s="91"/>
      <c r="GA41" s="91"/>
      <c r="GB41" s="91"/>
      <c r="GC41" s="91"/>
      <c r="GD41" s="91"/>
      <c r="GE41" s="91"/>
      <c r="GF41" s="91"/>
      <c r="GG41" s="91"/>
      <c r="GH41" s="91"/>
      <c r="GI41" s="91"/>
      <c r="GJ41" s="91"/>
      <c r="GK41" s="91"/>
      <c r="GL41" s="91"/>
      <c r="GM41" s="91"/>
      <c r="GN41" s="91"/>
      <c r="GO41" s="91"/>
      <c r="GP41" s="91"/>
      <c r="GQ41" s="91"/>
      <c r="GR41" s="91"/>
      <c r="GS41" s="91"/>
      <c r="GT41" s="91"/>
      <c r="GU41" s="91"/>
      <c r="GV41" s="91"/>
      <c r="GW41" s="91"/>
      <c r="GX41" s="91"/>
      <c r="GY41" s="91"/>
      <c r="GZ41" s="91"/>
      <c r="HA41" s="91"/>
      <c r="HB41" s="91"/>
      <c r="HC41" s="91"/>
      <c r="HD41" s="91"/>
      <c r="HE41" s="91"/>
      <c r="HF41" s="91"/>
      <c r="HG41" s="91"/>
      <c r="HH41" s="91"/>
      <c r="HI41" s="91"/>
      <c r="HJ41" s="91"/>
      <c r="HK41" s="91"/>
      <c r="HL41" s="91"/>
      <c r="HM41" s="91"/>
      <c r="HN41" s="91"/>
      <c r="HO41" s="91"/>
      <c r="HP41" s="91"/>
      <c r="HQ41" s="91"/>
      <c r="HR41" s="91"/>
      <c r="HS41" s="91"/>
      <c r="HT41" s="91"/>
      <c r="HU41" s="91"/>
      <c r="HV41" s="91"/>
      <c r="HW41" s="91"/>
      <c r="HX41" s="91"/>
      <c r="HY41" s="91"/>
      <c r="HZ41" s="91"/>
      <c r="IA41" s="91"/>
      <c r="IB41" s="91"/>
      <c r="IC41" s="91"/>
      <c r="ID41" s="91"/>
      <c r="IE41" s="91"/>
      <c r="IF41" s="91"/>
      <c r="IG41" s="91"/>
      <c r="IH41" s="91"/>
      <c r="II41" s="91"/>
      <c r="IJ41" s="91"/>
      <c r="IK41" s="91"/>
      <c r="IL41" s="91"/>
      <c r="IM41" s="91"/>
      <c r="IN41" s="91"/>
      <c r="IO41" s="91"/>
      <c r="IP41" s="91"/>
      <c r="IQ41" s="91"/>
      <c r="IR41" s="91"/>
      <c r="IS41" s="91"/>
      <c r="IT41" s="91"/>
      <c r="IU41" s="91"/>
    </row>
    <row r="42" spans="1:255" s="99" customFormat="1" ht="16.5" customHeight="1">
      <c r="A42" s="92" t="s">
        <v>60</v>
      </c>
      <c r="B42" s="109" t="s">
        <v>61</v>
      </c>
      <c r="C42" s="105"/>
      <c r="D42" s="106">
        <v>0</v>
      </c>
      <c r="E42" s="106">
        <v>54000</v>
      </c>
      <c r="F42" s="106"/>
      <c r="G42" s="107">
        <v>53969.55</v>
      </c>
      <c r="H42" s="107">
        <v>7408.55</v>
      </c>
      <c r="I42" s="96"/>
      <c r="J42" s="108"/>
      <c r="K42" s="90"/>
      <c r="L42" s="97"/>
      <c r="M42" s="97"/>
      <c r="N42" s="97"/>
      <c r="O42" s="97"/>
      <c r="P42" s="98"/>
      <c r="Q42" s="98"/>
      <c r="R42" s="98"/>
      <c r="S42" s="98"/>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1"/>
      <c r="BQ42" s="91"/>
      <c r="BR42" s="91"/>
      <c r="BS42" s="91"/>
      <c r="BT42" s="91"/>
      <c r="BU42" s="91"/>
      <c r="BV42" s="91"/>
      <c r="BW42" s="91"/>
      <c r="BX42" s="91"/>
      <c r="BY42" s="91"/>
      <c r="BZ42" s="91"/>
      <c r="CA42" s="91"/>
      <c r="CB42" s="91"/>
      <c r="CC42" s="91"/>
      <c r="CD42" s="91"/>
      <c r="CE42" s="91"/>
      <c r="CF42" s="91"/>
      <c r="CG42" s="91"/>
      <c r="CH42" s="91"/>
      <c r="CI42" s="91"/>
      <c r="CJ42" s="91"/>
      <c r="CK42" s="91"/>
      <c r="CL42" s="91"/>
      <c r="CM42" s="91"/>
      <c r="CN42" s="91"/>
      <c r="CO42" s="91"/>
      <c r="CP42" s="91"/>
      <c r="CQ42" s="91"/>
      <c r="CR42" s="91"/>
      <c r="CS42" s="91"/>
      <c r="CT42" s="91"/>
      <c r="CU42" s="91"/>
      <c r="CV42" s="91"/>
      <c r="CW42" s="91"/>
      <c r="CX42" s="91"/>
      <c r="CY42" s="91"/>
      <c r="CZ42" s="91"/>
      <c r="DA42" s="91"/>
      <c r="DB42" s="91"/>
      <c r="DC42" s="91"/>
      <c r="DD42" s="91"/>
      <c r="DE42" s="91"/>
      <c r="DF42" s="91"/>
      <c r="DG42" s="91"/>
      <c r="DH42" s="91"/>
      <c r="DI42" s="91"/>
      <c r="DJ42" s="91"/>
      <c r="DK42" s="91"/>
      <c r="DL42" s="91"/>
      <c r="DM42" s="91"/>
      <c r="DN42" s="91"/>
      <c r="DO42" s="91"/>
      <c r="DP42" s="91"/>
      <c r="DQ42" s="91"/>
      <c r="DR42" s="91"/>
      <c r="DS42" s="91"/>
      <c r="DT42" s="91"/>
      <c r="DU42" s="91"/>
      <c r="DV42" s="91"/>
      <c r="DW42" s="91"/>
      <c r="DX42" s="91"/>
      <c r="DY42" s="91"/>
      <c r="DZ42" s="91"/>
      <c r="EA42" s="91"/>
      <c r="EB42" s="91"/>
      <c r="EC42" s="91"/>
      <c r="ED42" s="91"/>
      <c r="EE42" s="91"/>
      <c r="EF42" s="91"/>
      <c r="EG42" s="91"/>
      <c r="EH42" s="91"/>
      <c r="EI42" s="91"/>
      <c r="EJ42" s="91"/>
      <c r="EK42" s="91"/>
      <c r="EL42" s="91"/>
      <c r="EM42" s="91"/>
      <c r="EN42" s="91"/>
      <c r="EO42" s="91"/>
      <c r="EP42" s="91"/>
      <c r="EQ42" s="91"/>
      <c r="ER42" s="91"/>
      <c r="ES42" s="91"/>
      <c r="ET42" s="91"/>
      <c r="EU42" s="91"/>
      <c r="EV42" s="91"/>
      <c r="EW42" s="91"/>
      <c r="EX42" s="91"/>
      <c r="EY42" s="91"/>
      <c r="EZ42" s="91"/>
      <c r="FA42" s="91"/>
      <c r="FB42" s="91"/>
      <c r="FC42" s="91"/>
      <c r="FD42" s="91"/>
      <c r="FE42" s="91"/>
      <c r="FF42" s="91"/>
      <c r="FG42" s="91"/>
      <c r="FH42" s="91"/>
      <c r="FI42" s="91"/>
      <c r="FJ42" s="91"/>
      <c r="FK42" s="91"/>
      <c r="FL42" s="91"/>
      <c r="FM42" s="91"/>
      <c r="FN42" s="91"/>
      <c r="FO42" s="91"/>
      <c r="FP42" s="91"/>
      <c r="FQ42" s="91"/>
      <c r="FR42" s="91"/>
      <c r="FS42" s="91"/>
      <c r="FT42" s="91"/>
      <c r="FU42" s="91"/>
      <c r="FV42" s="91"/>
      <c r="FW42" s="91"/>
      <c r="FX42" s="91"/>
      <c r="FY42" s="91"/>
      <c r="FZ42" s="91"/>
      <c r="GA42" s="91"/>
      <c r="GB42" s="91"/>
      <c r="GC42" s="91"/>
      <c r="GD42" s="91"/>
      <c r="GE42" s="91"/>
      <c r="GF42" s="91"/>
      <c r="GG42" s="91"/>
      <c r="GH42" s="91"/>
      <c r="GI42" s="91"/>
      <c r="GJ42" s="91"/>
      <c r="GK42" s="91"/>
      <c r="GL42" s="91"/>
      <c r="GM42" s="91"/>
      <c r="GN42" s="91"/>
      <c r="GO42" s="91"/>
      <c r="GP42" s="91"/>
      <c r="GQ42" s="91"/>
      <c r="GR42" s="91"/>
      <c r="GS42" s="91"/>
      <c r="GT42" s="91"/>
      <c r="GU42" s="91"/>
      <c r="GV42" s="91"/>
      <c r="GW42" s="91"/>
      <c r="GX42" s="91"/>
      <c r="GY42" s="91"/>
      <c r="GZ42" s="91"/>
      <c r="HA42" s="91"/>
      <c r="HB42" s="91"/>
      <c r="HC42" s="91"/>
      <c r="HD42" s="91"/>
      <c r="HE42" s="91"/>
      <c r="HF42" s="91"/>
      <c r="HG42" s="91"/>
      <c r="HH42" s="91"/>
      <c r="HI42" s="91"/>
      <c r="HJ42" s="91"/>
      <c r="HK42" s="91"/>
      <c r="HL42" s="91"/>
      <c r="HM42" s="91"/>
      <c r="HN42" s="91"/>
      <c r="HO42" s="91"/>
      <c r="HP42" s="91"/>
      <c r="HQ42" s="91"/>
      <c r="HR42" s="91"/>
      <c r="HS42" s="91"/>
      <c r="HT42" s="91"/>
      <c r="HU42" s="91"/>
      <c r="HV42" s="91"/>
      <c r="HW42" s="91"/>
      <c r="HX42" s="91"/>
      <c r="HY42" s="91"/>
      <c r="HZ42" s="91"/>
      <c r="IA42" s="91"/>
      <c r="IB42" s="91"/>
      <c r="IC42" s="91"/>
      <c r="ID42" s="91"/>
      <c r="IE42" s="91"/>
      <c r="IF42" s="91"/>
      <c r="IG42" s="91"/>
      <c r="IH42" s="91"/>
      <c r="II42" s="91"/>
      <c r="IJ42" s="91"/>
      <c r="IK42" s="91"/>
      <c r="IL42" s="91"/>
      <c r="IM42" s="91"/>
      <c r="IN42" s="91"/>
      <c r="IO42" s="91"/>
      <c r="IP42" s="91"/>
      <c r="IQ42" s="91"/>
      <c r="IR42" s="91"/>
      <c r="IS42" s="91"/>
      <c r="IT42" s="91"/>
      <c r="IU42" s="91"/>
    </row>
    <row r="43" spans="1:255" s="91" customFormat="1" ht="16.5" customHeight="1">
      <c r="A43" s="110" t="s">
        <v>62</v>
      </c>
      <c r="B43" s="109" t="s">
        <v>63</v>
      </c>
      <c r="C43" s="105"/>
      <c r="D43" s="106">
        <v>0</v>
      </c>
      <c r="E43" s="106">
        <v>5300</v>
      </c>
      <c r="F43" s="106"/>
      <c r="G43" s="107">
        <v>5177.09</v>
      </c>
      <c r="H43" s="107">
        <v>445.96</v>
      </c>
      <c r="I43" s="96"/>
      <c r="J43" s="108"/>
      <c r="K43" s="90"/>
      <c r="L43" s="97"/>
      <c r="M43" s="97"/>
      <c r="N43" s="97"/>
      <c r="O43" s="97"/>
      <c r="P43" s="98"/>
      <c r="Q43" s="98"/>
      <c r="R43" s="98"/>
      <c r="S43" s="98"/>
    </row>
    <row r="44" spans="1:255" s="91" customFormat="1" ht="16.5" customHeight="1">
      <c r="A44" s="110" t="s">
        <v>64</v>
      </c>
      <c r="B44" s="109" t="s">
        <v>65</v>
      </c>
      <c r="C44" s="105"/>
      <c r="D44" s="106">
        <v>0</v>
      </c>
      <c r="E44" s="106">
        <v>13000</v>
      </c>
      <c r="F44" s="106"/>
      <c r="G44" s="107">
        <v>13000</v>
      </c>
      <c r="H44" s="107">
        <v>4000</v>
      </c>
      <c r="I44" s="96"/>
      <c r="J44" s="108"/>
      <c r="K44" s="90"/>
      <c r="L44" s="97"/>
      <c r="M44" s="97"/>
      <c r="N44" s="97"/>
      <c r="O44" s="97"/>
      <c r="P44" s="98"/>
      <c r="Q44" s="98"/>
      <c r="R44" s="98"/>
      <c r="S44" s="98"/>
    </row>
    <row r="45" spans="1:255" s="91" customFormat="1" ht="16.5" customHeight="1">
      <c r="A45" s="110" t="s">
        <v>66</v>
      </c>
      <c r="B45" s="109" t="s">
        <v>67</v>
      </c>
      <c r="C45" s="105"/>
      <c r="D45" s="106">
        <v>0</v>
      </c>
      <c r="E45" s="106"/>
      <c r="F45" s="106"/>
      <c r="G45" s="107"/>
      <c r="H45" s="107"/>
      <c r="I45" s="96"/>
      <c r="J45" s="108"/>
      <c r="K45" s="90"/>
      <c r="L45" s="97"/>
      <c r="M45" s="97"/>
      <c r="N45" s="97"/>
      <c r="O45" s="97"/>
      <c r="P45" s="98"/>
      <c r="Q45" s="98"/>
      <c r="R45" s="98"/>
      <c r="S45" s="98"/>
    </row>
    <row r="46" spans="1:255" s="91" customFormat="1" ht="16.5" customHeight="1">
      <c r="A46" s="110" t="s">
        <v>68</v>
      </c>
      <c r="B46" s="109" t="s">
        <v>69</v>
      </c>
      <c r="C46" s="105"/>
      <c r="D46" s="106">
        <v>0</v>
      </c>
      <c r="E46" s="106">
        <v>39500</v>
      </c>
      <c r="F46" s="106"/>
      <c r="G46" s="107">
        <v>39500</v>
      </c>
      <c r="H46" s="107">
        <v>3065.23</v>
      </c>
      <c r="I46" s="96"/>
      <c r="J46" s="96"/>
      <c r="K46" s="90"/>
      <c r="L46" s="97"/>
      <c r="M46" s="97"/>
      <c r="N46" s="97"/>
      <c r="O46" s="97"/>
      <c r="P46" s="98"/>
      <c r="Q46" s="98"/>
      <c r="R46" s="98"/>
      <c r="S46" s="98"/>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99"/>
      <c r="BR46" s="99"/>
      <c r="BS46" s="99"/>
      <c r="BT46" s="99"/>
      <c r="BU46" s="99"/>
      <c r="BV46" s="99"/>
      <c r="BW46" s="99"/>
      <c r="BX46" s="99"/>
      <c r="BY46" s="99"/>
      <c r="BZ46" s="99"/>
      <c r="CA46" s="99"/>
      <c r="CB46" s="99"/>
      <c r="CC46" s="99"/>
      <c r="CD46" s="99"/>
      <c r="CE46" s="99"/>
      <c r="CF46" s="99"/>
      <c r="CG46" s="99"/>
      <c r="CH46" s="99"/>
      <c r="CI46" s="99"/>
      <c r="CJ46" s="99"/>
      <c r="CK46" s="99"/>
      <c r="CL46" s="99"/>
      <c r="CM46" s="99"/>
      <c r="CN46" s="99"/>
      <c r="CO46" s="99"/>
      <c r="CP46" s="99"/>
      <c r="CQ46" s="99"/>
      <c r="CR46" s="99"/>
      <c r="CS46" s="99"/>
      <c r="CT46" s="99"/>
      <c r="CU46" s="99"/>
      <c r="CV46" s="99"/>
      <c r="CW46" s="99"/>
      <c r="CX46" s="99"/>
      <c r="CY46" s="99"/>
      <c r="CZ46" s="99"/>
      <c r="DA46" s="99"/>
      <c r="DB46" s="99"/>
      <c r="DC46" s="99"/>
      <c r="DD46" s="99"/>
      <c r="DE46" s="99"/>
      <c r="DF46" s="99"/>
      <c r="DG46" s="99"/>
      <c r="DH46" s="99"/>
      <c r="DI46" s="99"/>
      <c r="DJ46" s="99"/>
      <c r="DK46" s="99"/>
      <c r="DL46" s="99"/>
      <c r="DM46" s="99"/>
      <c r="DN46" s="99"/>
      <c r="DO46" s="99"/>
      <c r="DP46" s="99"/>
      <c r="DQ46" s="99"/>
      <c r="DR46" s="99"/>
      <c r="DS46" s="99"/>
      <c r="DT46" s="99"/>
      <c r="DU46" s="99"/>
      <c r="DV46" s="99"/>
      <c r="DW46" s="99"/>
      <c r="DX46" s="99"/>
      <c r="DY46" s="99"/>
      <c r="DZ46" s="99"/>
      <c r="EA46" s="99"/>
      <c r="EB46" s="99"/>
      <c r="EC46" s="99"/>
      <c r="ED46" s="99"/>
      <c r="EE46" s="99"/>
      <c r="EF46" s="99"/>
      <c r="EG46" s="99"/>
      <c r="EH46" s="99"/>
      <c r="EI46" s="99"/>
      <c r="EJ46" s="99"/>
      <c r="EK46" s="99"/>
      <c r="EL46" s="99"/>
      <c r="EM46" s="99"/>
      <c r="EN46" s="99"/>
      <c r="EO46" s="99"/>
      <c r="EP46" s="99"/>
      <c r="EQ46" s="99"/>
      <c r="ER46" s="99"/>
      <c r="ES46" s="99"/>
      <c r="ET46" s="99"/>
      <c r="EU46" s="99"/>
      <c r="EV46" s="99"/>
      <c r="EW46" s="99"/>
      <c r="EX46" s="99"/>
      <c r="EY46" s="99"/>
      <c r="EZ46" s="99"/>
      <c r="FA46" s="99"/>
      <c r="FB46" s="99"/>
      <c r="FC46" s="99"/>
      <c r="FD46" s="99"/>
      <c r="FE46" s="99"/>
      <c r="FF46" s="99"/>
      <c r="FG46" s="99"/>
      <c r="FH46" s="99"/>
      <c r="FI46" s="99"/>
      <c r="FJ46" s="99"/>
      <c r="FK46" s="99"/>
      <c r="FL46" s="99"/>
      <c r="FM46" s="99"/>
      <c r="FN46" s="99"/>
      <c r="FO46" s="99"/>
      <c r="FP46" s="99"/>
      <c r="FQ46" s="99"/>
      <c r="FR46" s="99"/>
      <c r="FS46" s="99"/>
      <c r="FT46" s="99"/>
      <c r="FU46" s="99"/>
      <c r="FV46" s="99"/>
      <c r="FW46" s="99"/>
      <c r="FX46" s="99"/>
      <c r="FY46" s="99"/>
      <c r="FZ46" s="99"/>
      <c r="GA46" s="99"/>
      <c r="GB46" s="99"/>
      <c r="GC46" s="99"/>
      <c r="GD46" s="99"/>
      <c r="GE46" s="99"/>
      <c r="GF46" s="99"/>
      <c r="GG46" s="99"/>
      <c r="GH46" s="99"/>
      <c r="GI46" s="99"/>
      <c r="GJ46" s="99"/>
      <c r="GK46" s="99"/>
      <c r="GL46" s="99"/>
      <c r="GM46" s="99"/>
      <c r="GN46" s="99"/>
      <c r="GO46" s="99"/>
      <c r="GP46" s="99"/>
      <c r="GQ46" s="99"/>
      <c r="GR46" s="99"/>
      <c r="GS46" s="99"/>
      <c r="GT46" s="99"/>
      <c r="GU46" s="99"/>
      <c r="GV46" s="99"/>
      <c r="GW46" s="99"/>
      <c r="GX46" s="99"/>
      <c r="GY46" s="99"/>
      <c r="GZ46" s="99"/>
      <c r="HA46" s="99"/>
      <c r="HB46" s="99"/>
      <c r="HC46" s="99"/>
      <c r="HD46" s="99"/>
      <c r="HE46" s="99"/>
      <c r="HF46" s="99"/>
      <c r="HG46" s="99"/>
      <c r="HH46" s="99"/>
      <c r="HI46" s="99"/>
      <c r="HJ46" s="99"/>
      <c r="HK46" s="99"/>
      <c r="HL46" s="99"/>
      <c r="HM46" s="99"/>
      <c r="HN46" s="99"/>
      <c r="HO46" s="99"/>
      <c r="HP46" s="99"/>
      <c r="HQ46" s="99"/>
      <c r="HR46" s="99"/>
      <c r="HS46" s="99"/>
      <c r="HT46" s="99"/>
      <c r="HU46" s="99"/>
      <c r="HV46" s="99"/>
      <c r="HW46" s="99"/>
      <c r="HX46" s="99"/>
      <c r="HY46" s="99"/>
      <c r="HZ46" s="99"/>
      <c r="IA46" s="99"/>
      <c r="IB46" s="99"/>
      <c r="IC46" s="99"/>
      <c r="ID46" s="99"/>
      <c r="IE46" s="99"/>
      <c r="IF46" s="99"/>
      <c r="IG46" s="99"/>
      <c r="IH46" s="99"/>
      <c r="II46" s="99"/>
      <c r="IJ46" s="99"/>
      <c r="IK46" s="99"/>
      <c r="IL46" s="99"/>
      <c r="IM46" s="99"/>
      <c r="IN46" s="99"/>
      <c r="IO46" s="99"/>
      <c r="IP46" s="99"/>
      <c r="IQ46" s="99"/>
      <c r="IR46" s="99"/>
      <c r="IS46" s="99"/>
      <c r="IT46" s="99"/>
      <c r="IU46" s="99"/>
    </row>
    <row r="47" spans="1:255" s="91" customFormat="1" ht="16.5" customHeight="1">
      <c r="A47" s="110" t="s">
        <v>70</v>
      </c>
      <c r="B47" s="100" t="s">
        <v>71</v>
      </c>
      <c r="C47" s="101">
        <f t="shared" ref="C47:H47" si="19">+C48+C81</f>
        <v>0</v>
      </c>
      <c r="D47" s="102">
        <f t="shared" si="19"/>
        <v>223346510</v>
      </c>
      <c r="E47" s="102">
        <f t="shared" si="19"/>
        <v>208098410</v>
      </c>
      <c r="F47" s="102">
        <f t="shared" si="19"/>
        <v>0</v>
      </c>
      <c r="G47" s="102">
        <f t="shared" si="19"/>
        <v>207915836.89999998</v>
      </c>
      <c r="H47" s="102">
        <f t="shared" si="19"/>
        <v>18986002.710000001</v>
      </c>
      <c r="I47" s="96"/>
      <c r="J47" s="116"/>
      <c r="K47" s="90"/>
      <c r="L47" s="97"/>
      <c r="M47" s="97"/>
      <c r="N47" s="97"/>
      <c r="O47" s="97"/>
      <c r="P47" s="98"/>
      <c r="Q47" s="98"/>
      <c r="R47" s="98"/>
      <c r="S47" s="98"/>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7"/>
      <c r="BQ47" s="117"/>
      <c r="BR47" s="117"/>
      <c r="BS47" s="117"/>
      <c r="BT47" s="117"/>
      <c r="BU47" s="117"/>
      <c r="BV47" s="117"/>
      <c r="BW47" s="117"/>
      <c r="BX47" s="117"/>
      <c r="BY47" s="117"/>
      <c r="BZ47" s="117"/>
      <c r="CA47" s="117"/>
      <c r="CB47" s="117"/>
      <c r="CC47" s="117"/>
      <c r="CD47" s="117"/>
      <c r="CE47" s="117"/>
      <c r="CF47" s="117"/>
      <c r="CG47" s="117"/>
      <c r="CH47" s="117"/>
      <c r="CI47" s="117"/>
      <c r="CJ47" s="117"/>
      <c r="CK47" s="117"/>
      <c r="CL47" s="117"/>
      <c r="CM47" s="117"/>
      <c r="CN47" s="117"/>
      <c r="CO47" s="117"/>
      <c r="CP47" s="117"/>
      <c r="CQ47" s="117"/>
      <c r="CR47" s="117"/>
      <c r="CS47" s="117"/>
      <c r="CT47" s="117"/>
      <c r="CU47" s="117"/>
      <c r="CV47" s="117"/>
      <c r="CW47" s="117"/>
      <c r="CX47" s="117"/>
      <c r="CY47" s="117"/>
      <c r="CZ47" s="117"/>
      <c r="DA47" s="117"/>
      <c r="DB47" s="117"/>
      <c r="DC47" s="117"/>
      <c r="DD47" s="117"/>
      <c r="DE47" s="117"/>
      <c r="DF47" s="117"/>
      <c r="DG47" s="117"/>
      <c r="DH47" s="117"/>
      <c r="DI47" s="117"/>
      <c r="DJ47" s="117"/>
      <c r="DK47" s="117"/>
      <c r="DL47" s="117"/>
      <c r="DM47" s="117"/>
      <c r="DN47" s="117"/>
      <c r="DO47" s="117"/>
      <c r="DP47" s="117"/>
      <c r="DQ47" s="117"/>
      <c r="DR47" s="117"/>
      <c r="DS47" s="117"/>
      <c r="DT47" s="117"/>
      <c r="DU47" s="117"/>
      <c r="DV47" s="117"/>
      <c r="DW47" s="117"/>
      <c r="DX47" s="117"/>
      <c r="DY47" s="117"/>
      <c r="DZ47" s="117"/>
      <c r="EA47" s="117"/>
      <c r="EB47" s="117"/>
      <c r="EC47" s="117"/>
      <c r="ED47" s="117"/>
      <c r="EE47" s="117"/>
      <c r="EF47" s="117"/>
      <c r="EG47" s="117"/>
      <c r="EH47" s="117"/>
      <c r="EI47" s="117"/>
      <c r="EJ47" s="117"/>
      <c r="EK47" s="117"/>
      <c r="EL47" s="117"/>
      <c r="EM47" s="117"/>
      <c r="EN47" s="117"/>
      <c r="EO47" s="117"/>
      <c r="EP47" s="117"/>
      <c r="EQ47" s="117"/>
      <c r="ER47" s="117"/>
      <c r="ES47" s="117"/>
      <c r="ET47" s="117"/>
      <c r="EU47" s="117"/>
      <c r="EV47" s="117"/>
      <c r="EW47" s="117"/>
      <c r="EX47" s="117"/>
      <c r="EY47" s="117"/>
      <c r="EZ47" s="117"/>
      <c r="FA47" s="117"/>
      <c r="FB47" s="117"/>
      <c r="FC47" s="117"/>
      <c r="FD47" s="117"/>
      <c r="FE47" s="117"/>
      <c r="FF47" s="117"/>
      <c r="FG47" s="117"/>
      <c r="FH47" s="117"/>
      <c r="FI47" s="117"/>
      <c r="FJ47" s="117"/>
      <c r="FK47" s="117"/>
      <c r="FL47" s="117"/>
      <c r="FM47" s="117"/>
      <c r="FN47" s="117"/>
      <c r="FO47" s="117"/>
      <c r="FP47" s="117"/>
      <c r="FQ47" s="117"/>
      <c r="FR47" s="117"/>
      <c r="FS47" s="117"/>
      <c r="FT47" s="117"/>
      <c r="FU47" s="117"/>
      <c r="FV47" s="117"/>
      <c r="FW47" s="117"/>
      <c r="FX47" s="117"/>
      <c r="FY47" s="117"/>
      <c r="FZ47" s="117"/>
      <c r="GA47" s="117"/>
      <c r="GB47" s="117"/>
      <c r="GC47" s="117"/>
      <c r="GD47" s="117"/>
      <c r="GE47" s="117"/>
      <c r="GF47" s="117"/>
      <c r="GG47" s="117"/>
      <c r="GH47" s="117"/>
      <c r="GI47" s="117"/>
      <c r="GJ47" s="117"/>
      <c r="GK47" s="117"/>
      <c r="GL47" s="117"/>
      <c r="GM47" s="117"/>
      <c r="GN47" s="117"/>
      <c r="GO47" s="117"/>
      <c r="GP47" s="117"/>
      <c r="GQ47" s="117"/>
      <c r="GR47" s="117"/>
      <c r="GS47" s="117"/>
      <c r="GT47" s="117"/>
      <c r="GU47" s="117"/>
      <c r="GV47" s="117"/>
      <c r="GW47" s="117"/>
      <c r="GX47" s="117"/>
      <c r="GY47" s="117"/>
      <c r="GZ47" s="117"/>
      <c r="HA47" s="117"/>
      <c r="HB47" s="117"/>
      <c r="HC47" s="117"/>
      <c r="HD47" s="117"/>
      <c r="HE47" s="117"/>
      <c r="HF47" s="117"/>
      <c r="HG47" s="117"/>
      <c r="HH47" s="117"/>
      <c r="HI47" s="117"/>
      <c r="HJ47" s="117"/>
      <c r="HK47" s="117"/>
      <c r="HL47" s="117"/>
      <c r="HM47" s="117"/>
      <c r="HN47" s="117"/>
      <c r="HO47" s="117"/>
      <c r="HP47" s="117"/>
      <c r="HQ47" s="117"/>
      <c r="HR47" s="117"/>
      <c r="HS47" s="117"/>
      <c r="HT47" s="117"/>
      <c r="HU47" s="117"/>
      <c r="HV47" s="117"/>
      <c r="HW47" s="117"/>
      <c r="HX47" s="117"/>
      <c r="HY47" s="117"/>
      <c r="HZ47" s="117"/>
      <c r="IA47" s="117"/>
      <c r="IB47" s="117"/>
      <c r="IC47" s="117"/>
      <c r="ID47" s="117"/>
      <c r="IE47" s="117"/>
      <c r="IF47" s="117"/>
      <c r="IG47" s="117"/>
      <c r="IH47" s="117"/>
      <c r="II47" s="117"/>
      <c r="IJ47" s="117"/>
      <c r="IK47" s="117"/>
      <c r="IL47" s="117"/>
      <c r="IM47" s="117"/>
      <c r="IN47" s="117"/>
      <c r="IO47" s="117"/>
      <c r="IP47" s="117"/>
      <c r="IQ47" s="117"/>
      <c r="IR47" s="117"/>
      <c r="IS47" s="117"/>
      <c r="IT47" s="117"/>
      <c r="IU47" s="117"/>
    </row>
    <row r="48" spans="1:255" s="91" customFormat="1" ht="16.5" customHeight="1">
      <c r="A48" s="110" t="s">
        <v>72</v>
      </c>
      <c r="B48" s="118" t="s">
        <v>73</v>
      </c>
      <c r="C48" s="105"/>
      <c r="D48" s="106">
        <v>0</v>
      </c>
      <c r="E48" s="106">
        <v>63000</v>
      </c>
      <c r="F48" s="106"/>
      <c r="G48" s="107">
        <v>63000</v>
      </c>
      <c r="H48" s="107">
        <v>8124.62</v>
      </c>
      <c r="I48" s="96"/>
      <c r="J48" s="108"/>
      <c r="K48" s="90"/>
      <c r="L48" s="97"/>
      <c r="M48" s="97"/>
      <c r="N48" s="97"/>
      <c r="O48" s="97"/>
      <c r="P48" s="98"/>
      <c r="Q48" s="98"/>
      <c r="R48" s="98"/>
      <c r="S48" s="98"/>
    </row>
    <row r="49" spans="1:255" s="91" customFormat="1" ht="16.5" customHeight="1">
      <c r="A49" s="110" t="s">
        <v>74</v>
      </c>
      <c r="B49" s="109" t="s">
        <v>75</v>
      </c>
      <c r="C49" s="105"/>
      <c r="D49" s="106">
        <v>0</v>
      </c>
      <c r="E49" s="106">
        <v>225210</v>
      </c>
      <c r="F49" s="106"/>
      <c r="G49" s="107">
        <v>222949.61</v>
      </c>
      <c r="H49" s="107">
        <v>22778.71</v>
      </c>
      <c r="I49" s="96"/>
      <c r="J49" s="96"/>
      <c r="K49" s="90"/>
      <c r="L49" s="97"/>
      <c r="M49" s="97"/>
      <c r="N49" s="97"/>
      <c r="O49" s="97"/>
      <c r="P49" s="98"/>
      <c r="Q49" s="98"/>
      <c r="R49" s="98"/>
      <c r="S49" s="98"/>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99"/>
      <c r="BR49" s="99"/>
      <c r="BS49" s="99"/>
      <c r="BT49" s="99"/>
      <c r="BU49" s="99"/>
      <c r="BV49" s="99"/>
      <c r="BW49" s="99"/>
      <c r="BX49" s="99"/>
      <c r="BY49" s="99"/>
      <c r="BZ49" s="99"/>
      <c r="CA49" s="99"/>
      <c r="CB49" s="99"/>
      <c r="CC49" s="99"/>
      <c r="CD49" s="99"/>
      <c r="CE49" s="99"/>
      <c r="CF49" s="99"/>
      <c r="CG49" s="99"/>
      <c r="CH49" s="99"/>
      <c r="CI49" s="99"/>
      <c r="CJ49" s="99"/>
      <c r="CK49" s="99"/>
      <c r="CL49" s="99"/>
      <c r="CM49" s="99"/>
      <c r="CN49" s="99"/>
      <c r="CO49" s="99"/>
      <c r="CP49" s="99"/>
      <c r="CQ49" s="99"/>
      <c r="CR49" s="99"/>
      <c r="CS49" s="99"/>
      <c r="CT49" s="99"/>
      <c r="CU49" s="99"/>
      <c r="CV49" s="99"/>
      <c r="CW49" s="99"/>
      <c r="CX49" s="99"/>
      <c r="CY49" s="99"/>
      <c r="CZ49" s="99"/>
      <c r="DA49" s="99"/>
      <c r="DB49" s="99"/>
      <c r="DC49" s="99"/>
      <c r="DD49" s="99"/>
      <c r="DE49" s="99"/>
      <c r="DF49" s="99"/>
      <c r="DG49" s="99"/>
      <c r="DH49" s="99"/>
      <c r="DI49" s="99"/>
      <c r="DJ49" s="99"/>
      <c r="DK49" s="99"/>
      <c r="DL49" s="99"/>
      <c r="DM49" s="99"/>
      <c r="DN49" s="99"/>
      <c r="DO49" s="99"/>
      <c r="DP49" s="99"/>
      <c r="DQ49" s="99"/>
      <c r="DR49" s="99"/>
      <c r="DS49" s="99"/>
      <c r="DT49" s="99"/>
      <c r="DU49" s="99"/>
      <c r="DV49" s="99"/>
      <c r="DW49" s="99"/>
      <c r="DX49" s="99"/>
      <c r="DY49" s="99"/>
      <c r="DZ49" s="99"/>
      <c r="EA49" s="99"/>
      <c r="EB49" s="99"/>
      <c r="EC49" s="99"/>
      <c r="ED49" s="99"/>
      <c r="EE49" s="99"/>
      <c r="EF49" s="99"/>
      <c r="EG49" s="99"/>
      <c r="EH49" s="99"/>
      <c r="EI49" s="99"/>
      <c r="EJ49" s="99"/>
      <c r="EK49" s="99"/>
      <c r="EL49" s="99"/>
      <c r="EM49" s="99"/>
      <c r="EN49" s="99"/>
      <c r="EO49" s="99"/>
      <c r="EP49" s="99"/>
      <c r="EQ49" s="99"/>
      <c r="ER49" s="99"/>
      <c r="ES49" s="99"/>
      <c r="ET49" s="99"/>
      <c r="EU49" s="99"/>
      <c r="EV49" s="99"/>
      <c r="EW49" s="99"/>
      <c r="EX49" s="99"/>
      <c r="EY49" s="99"/>
      <c r="EZ49" s="99"/>
      <c r="FA49" s="99"/>
      <c r="FB49" s="99"/>
      <c r="FC49" s="99"/>
      <c r="FD49" s="99"/>
      <c r="FE49" s="99"/>
      <c r="FF49" s="99"/>
      <c r="FG49" s="99"/>
      <c r="FH49" s="99"/>
      <c r="FI49" s="99"/>
      <c r="FJ49" s="99"/>
      <c r="FK49" s="99"/>
      <c r="FL49" s="99"/>
      <c r="FM49" s="99"/>
      <c r="FN49" s="99"/>
      <c r="FO49" s="99"/>
      <c r="FP49" s="99"/>
      <c r="FQ49" s="99"/>
      <c r="FR49" s="99"/>
      <c r="FS49" s="99"/>
      <c r="FT49" s="99"/>
      <c r="FU49" s="99"/>
      <c r="FV49" s="99"/>
      <c r="FW49" s="99"/>
      <c r="FX49" s="99"/>
      <c r="FY49" s="99"/>
      <c r="FZ49" s="99"/>
      <c r="GA49" s="99"/>
      <c r="GB49" s="99"/>
      <c r="GC49" s="99"/>
      <c r="GD49" s="99"/>
      <c r="GE49" s="99"/>
      <c r="GF49" s="99"/>
      <c r="GG49" s="99"/>
      <c r="GH49" s="99"/>
      <c r="GI49" s="99"/>
      <c r="GJ49" s="99"/>
      <c r="GK49" s="99"/>
      <c r="GL49" s="99"/>
      <c r="GM49" s="99"/>
      <c r="GN49" s="99"/>
      <c r="GO49" s="99"/>
      <c r="GP49" s="99"/>
      <c r="GQ49" s="99"/>
      <c r="GR49" s="99"/>
      <c r="GS49" s="99"/>
      <c r="GT49" s="99"/>
      <c r="GU49" s="99"/>
      <c r="GV49" s="99"/>
      <c r="GW49" s="99"/>
      <c r="GX49" s="99"/>
      <c r="GY49" s="99"/>
      <c r="GZ49" s="99"/>
      <c r="HA49" s="99"/>
      <c r="HB49" s="99"/>
      <c r="HC49" s="99"/>
      <c r="HD49" s="99"/>
      <c r="HE49" s="99"/>
      <c r="HF49" s="99"/>
      <c r="HG49" s="99"/>
      <c r="HH49" s="99"/>
      <c r="HI49" s="99"/>
      <c r="HJ49" s="99"/>
      <c r="HK49" s="99"/>
      <c r="HL49" s="99"/>
      <c r="HM49" s="99"/>
      <c r="HN49" s="99"/>
      <c r="HO49" s="99"/>
      <c r="HP49" s="99"/>
      <c r="HQ49" s="99"/>
      <c r="HR49" s="99"/>
      <c r="HS49" s="99"/>
      <c r="HT49" s="99"/>
      <c r="HU49" s="99"/>
      <c r="HV49" s="99"/>
      <c r="HW49" s="99"/>
      <c r="HX49" s="99"/>
      <c r="HY49" s="99"/>
      <c r="HZ49" s="99"/>
      <c r="IA49" s="99"/>
      <c r="IB49" s="99"/>
      <c r="IC49" s="99"/>
      <c r="ID49" s="99"/>
      <c r="IE49" s="99"/>
      <c r="IF49" s="99"/>
      <c r="IG49" s="99"/>
      <c r="IH49" s="99"/>
      <c r="II49" s="99"/>
      <c r="IJ49" s="99"/>
      <c r="IK49" s="99"/>
      <c r="IL49" s="99"/>
      <c r="IM49" s="99"/>
      <c r="IN49" s="99"/>
      <c r="IO49" s="99"/>
      <c r="IP49" s="99"/>
      <c r="IQ49" s="99"/>
      <c r="IR49" s="99"/>
      <c r="IS49" s="99"/>
      <c r="IT49" s="99"/>
      <c r="IU49" s="99"/>
    </row>
    <row r="50" spans="1:255" s="99" customFormat="1" ht="16.5" customHeight="1">
      <c r="A50" s="92" t="s">
        <v>76</v>
      </c>
      <c r="B50" s="109" t="s">
        <v>77</v>
      </c>
      <c r="C50" s="105"/>
      <c r="D50" s="106">
        <v>0</v>
      </c>
      <c r="E50" s="106">
        <v>24750</v>
      </c>
      <c r="F50" s="106"/>
      <c r="G50" s="107">
        <v>24744.69</v>
      </c>
      <c r="H50" s="107">
        <v>0</v>
      </c>
      <c r="I50" s="96"/>
      <c r="J50" s="96"/>
      <c r="K50" s="90"/>
      <c r="L50" s="97"/>
      <c r="M50" s="97"/>
      <c r="N50" s="97"/>
      <c r="O50" s="97"/>
      <c r="P50" s="98"/>
      <c r="Q50" s="98"/>
      <c r="R50" s="98"/>
      <c r="S50" s="98"/>
    </row>
    <row r="51" spans="1:255" s="117" customFormat="1" ht="16.5" customHeight="1">
      <c r="A51" s="119"/>
      <c r="B51" s="109" t="s">
        <v>78</v>
      </c>
      <c r="C51" s="105"/>
      <c r="D51" s="106">
        <v>0</v>
      </c>
      <c r="E51" s="106">
        <v>38000</v>
      </c>
      <c r="F51" s="106"/>
      <c r="G51" s="107">
        <v>35773.21</v>
      </c>
      <c r="H51" s="107">
        <v>6941.4</v>
      </c>
      <c r="I51" s="96"/>
      <c r="J51" s="96"/>
      <c r="K51" s="90"/>
      <c r="L51" s="97"/>
      <c r="M51" s="97"/>
      <c r="N51" s="97"/>
      <c r="O51" s="97"/>
      <c r="P51" s="98"/>
      <c r="Q51" s="98"/>
      <c r="R51" s="98"/>
      <c r="S51" s="98"/>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99"/>
      <c r="BR51" s="99"/>
      <c r="BS51" s="99"/>
      <c r="BT51" s="99"/>
      <c r="BU51" s="99"/>
      <c r="BV51" s="99"/>
      <c r="BW51" s="99"/>
      <c r="BX51" s="99"/>
      <c r="BY51" s="99"/>
      <c r="BZ51" s="99"/>
      <c r="CA51" s="99"/>
      <c r="CB51" s="99"/>
      <c r="CC51" s="99"/>
      <c r="CD51" s="99"/>
      <c r="CE51" s="99"/>
      <c r="CF51" s="99"/>
      <c r="CG51" s="99"/>
      <c r="CH51" s="99"/>
      <c r="CI51" s="99"/>
      <c r="CJ51" s="99"/>
      <c r="CK51" s="99"/>
      <c r="CL51" s="99"/>
      <c r="CM51" s="99"/>
      <c r="CN51" s="99"/>
      <c r="CO51" s="99"/>
      <c r="CP51" s="99"/>
      <c r="CQ51" s="99"/>
      <c r="CR51" s="99"/>
      <c r="CS51" s="99"/>
      <c r="CT51" s="99"/>
      <c r="CU51" s="99"/>
      <c r="CV51" s="99"/>
      <c r="CW51" s="99"/>
      <c r="CX51" s="99"/>
      <c r="CY51" s="99"/>
      <c r="CZ51" s="99"/>
      <c r="DA51" s="99"/>
      <c r="DB51" s="99"/>
      <c r="DC51" s="99"/>
      <c r="DD51" s="99"/>
      <c r="DE51" s="99"/>
      <c r="DF51" s="99"/>
      <c r="DG51" s="99"/>
      <c r="DH51" s="99"/>
      <c r="DI51" s="99"/>
      <c r="DJ51" s="99"/>
      <c r="DK51" s="99"/>
      <c r="DL51" s="99"/>
      <c r="DM51" s="99"/>
      <c r="DN51" s="99"/>
      <c r="DO51" s="99"/>
      <c r="DP51" s="99"/>
      <c r="DQ51" s="99"/>
      <c r="DR51" s="99"/>
      <c r="DS51" s="99"/>
      <c r="DT51" s="99"/>
      <c r="DU51" s="99"/>
      <c r="DV51" s="99"/>
      <c r="DW51" s="99"/>
      <c r="DX51" s="99"/>
      <c r="DY51" s="99"/>
      <c r="DZ51" s="99"/>
      <c r="EA51" s="99"/>
      <c r="EB51" s="99"/>
      <c r="EC51" s="99"/>
      <c r="ED51" s="99"/>
      <c r="EE51" s="99"/>
      <c r="EF51" s="99"/>
      <c r="EG51" s="99"/>
      <c r="EH51" s="99"/>
      <c r="EI51" s="99"/>
      <c r="EJ51" s="99"/>
      <c r="EK51" s="99"/>
      <c r="EL51" s="99"/>
      <c r="EM51" s="99"/>
      <c r="EN51" s="99"/>
      <c r="EO51" s="99"/>
      <c r="EP51" s="99"/>
      <c r="EQ51" s="99"/>
      <c r="ER51" s="99"/>
      <c r="ES51" s="99"/>
      <c r="ET51" s="99"/>
      <c r="EU51" s="99"/>
      <c r="EV51" s="99"/>
      <c r="EW51" s="99"/>
      <c r="EX51" s="99"/>
      <c r="EY51" s="99"/>
      <c r="EZ51" s="99"/>
      <c r="FA51" s="99"/>
      <c r="FB51" s="99"/>
      <c r="FC51" s="99"/>
      <c r="FD51" s="99"/>
      <c r="FE51" s="99"/>
      <c r="FF51" s="99"/>
      <c r="FG51" s="99"/>
      <c r="FH51" s="99"/>
      <c r="FI51" s="99"/>
      <c r="FJ51" s="99"/>
      <c r="FK51" s="99"/>
      <c r="FL51" s="99"/>
      <c r="FM51" s="99"/>
      <c r="FN51" s="99"/>
      <c r="FO51" s="99"/>
      <c r="FP51" s="99"/>
      <c r="FQ51" s="99"/>
      <c r="FR51" s="99"/>
      <c r="FS51" s="99"/>
      <c r="FT51" s="99"/>
      <c r="FU51" s="99"/>
      <c r="FV51" s="99"/>
      <c r="FW51" s="99"/>
      <c r="FX51" s="99"/>
      <c r="FY51" s="99"/>
      <c r="FZ51" s="99"/>
      <c r="GA51" s="99"/>
      <c r="GB51" s="99"/>
      <c r="GC51" s="99"/>
      <c r="GD51" s="99"/>
      <c r="GE51" s="99"/>
      <c r="GF51" s="99"/>
      <c r="GG51" s="99"/>
      <c r="GH51" s="99"/>
      <c r="GI51" s="99"/>
      <c r="GJ51" s="99"/>
      <c r="GK51" s="99"/>
      <c r="GL51" s="99"/>
      <c r="GM51" s="99"/>
      <c r="GN51" s="99"/>
      <c r="GO51" s="99"/>
      <c r="GP51" s="99"/>
      <c r="GQ51" s="99"/>
      <c r="GR51" s="99"/>
      <c r="GS51" s="99"/>
      <c r="GT51" s="99"/>
      <c r="GU51" s="99"/>
      <c r="GV51" s="99"/>
      <c r="GW51" s="99"/>
      <c r="GX51" s="99"/>
      <c r="GY51" s="99"/>
      <c r="GZ51" s="99"/>
      <c r="HA51" s="99"/>
      <c r="HB51" s="99"/>
      <c r="HC51" s="99"/>
      <c r="HD51" s="99"/>
      <c r="HE51" s="99"/>
      <c r="HF51" s="99"/>
      <c r="HG51" s="99"/>
      <c r="HH51" s="99"/>
      <c r="HI51" s="99"/>
      <c r="HJ51" s="99"/>
      <c r="HK51" s="99"/>
      <c r="HL51" s="99"/>
      <c r="HM51" s="99"/>
      <c r="HN51" s="99"/>
      <c r="HO51" s="99"/>
      <c r="HP51" s="99"/>
      <c r="HQ51" s="99"/>
      <c r="HR51" s="99"/>
      <c r="HS51" s="99"/>
      <c r="HT51" s="99"/>
      <c r="HU51" s="99"/>
      <c r="HV51" s="99"/>
      <c r="HW51" s="99"/>
      <c r="HX51" s="99"/>
      <c r="HY51" s="99"/>
      <c r="HZ51" s="99"/>
      <c r="IA51" s="99"/>
      <c r="IB51" s="99"/>
      <c r="IC51" s="99"/>
      <c r="ID51" s="99"/>
      <c r="IE51" s="99"/>
      <c r="IF51" s="99"/>
      <c r="IG51" s="99"/>
      <c r="IH51" s="99"/>
      <c r="II51" s="99"/>
      <c r="IJ51" s="99"/>
      <c r="IK51" s="99"/>
      <c r="IL51" s="99"/>
      <c r="IM51" s="99"/>
      <c r="IN51" s="99"/>
      <c r="IO51" s="99"/>
      <c r="IP51" s="99"/>
      <c r="IQ51" s="99"/>
      <c r="IR51" s="99"/>
      <c r="IS51" s="99"/>
      <c r="IT51" s="99"/>
      <c r="IU51" s="99"/>
    </row>
    <row r="52" spans="1:255" s="91" customFormat="1" ht="16.5" customHeight="1">
      <c r="A52" s="110" t="s">
        <v>79</v>
      </c>
      <c r="B52" s="109" t="s">
        <v>80</v>
      </c>
      <c r="C52" s="105"/>
      <c r="D52" s="106">
        <v>0</v>
      </c>
      <c r="E52" s="106">
        <v>50000</v>
      </c>
      <c r="F52" s="106"/>
      <c r="G52" s="107">
        <v>49529.85</v>
      </c>
      <c r="H52" s="107">
        <v>49529.85</v>
      </c>
      <c r="I52" s="96"/>
      <c r="J52" s="96"/>
      <c r="K52" s="90"/>
      <c r="L52" s="97"/>
      <c r="M52" s="97"/>
      <c r="N52" s="97"/>
      <c r="O52" s="97"/>
      <c r="P52" s="98"/>
      <c r="Q52" s="98"/>
      <c r="R52" s="98"/>
      <c r="S52" s="98"/>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99"/>
      <c r="BR52" s="99"/>
      <c r="BS52" s="99"/>
      <c r="BT52" s="99"/>
      <c r="BU52" s="99"/>
      <c r="BV52" s="99"/>
      <c r="BW52" s="99"/>
      <c r="BX52" s="99"/>
      <c r="BY52" s="99"/>
      <c r="BZ52" s="99"/>
      <c r="CA52" s="99"/>
      <c r="CB52" s="99"/>
      <c r="CC52" s="99"/>
      <c r="CD52" s="99"/>
      <c r="CE52" s="99"/>
      <c r="CF52" s="99"/>
      <c r="CG52" s="99"/>
      <c r="CH52" s="99"/>
      <c r="CI52" s="99"/>
      <c r="CJ52" s="99"/>
      <c r="CK52" s="99"/>
      <c r="CL52" s="99"/>
      <c r="CM52" s="99"/>
      <c r="CN52" s="99"/>
      <c r="CO52" s="99"/>
      <c r="CP52" s="99"/>
      <c r="CQ52" s="99"/>
      <c r="CR52" s="99"/>
      <c r="CS52" s="99"/>
      <c r="CT52" s="99"/>
      <c r="CU52" s="99"/>
      <c r="CV52" s="99"/>
      <c r="CW52" s="99"/>
      <c r="CX52" s="99"/>
      <c r="CY52" s="99"/>
      <c r="CZ52" s="99"/>
      <c r="DA52" s="99"/>
      <c r="DB52" s="99"/>
      <c r="DC52" s="99"/>
      <c r="DD52" s="99"/>
      <c r="DE52" s="99"/>
      <c r="DF52" s="99"/>
      <c r="DG52" s="99"/>
      <c r="DH52" s="99"/>
      <c r="DI52" s="99"/>
      <c r="DJ52" s="99"/>
      <c r="DK52" s="99"/>
      <c r="DL52" s="99"/>
      <c r="DM52" s="99"/>
      <c r="DN52" s="99"/>
      <c r="DO52" s="99"/>
      <c r="DP52" s="99"/>
      <c r="DQ52" s="99"/>
      <c r="DR52" s="99"/>
      <c r="DS52" s="99"/>
      <c r="DT52" s="99"/>
      <c r="DU52" s="99"/>
      <c r="DV52" s="99"/>
      <c r="DW52" s="99"/>
      <c r="DX52" s="99"/>
      <c r="DY52" s="99"/>
      <c r="DZ52" s="99"/>
      <c r="EA52" s="99"/>
      <c r="EB52" s="99"/>
      <c r="EC52" s="99"/>
      <c r="ED52" s="99"/>
      <c r="EE52" s="99"/>
      <c r="EF52" s="99"/>
      <c r="EG52" s="99"/>
      <c r="EH52" s="99"/>
      <c r="EI52" s="99"/>
      <c r="EJ52" s="99"/>
      <c r="EK52" s="99"/>
      <c r="EL52" s="99"/>
      <c r="EM52" s="99"/>
      <c r="EN52" s="99"/>
      <c r="EO52" s="99"/>
      <c r="EP52" s="99"/>
      <c r="EQ52" s="99"/>
      <c r="ER52" s="99"/>
      <c r="ES52" s="99"/>
      <c r="ET52" s="99"/>
      <c r="EU52" s="99"/>
      <c r="EV52" s="99"/>
      <c r="EW52" s="99"/>
      <c r="EX52" s="99"/>
      <c r="EY52" s="99"/>
      <c r="EZ52" s="99"/>
      <c r="FA52" s="99"/>
      <c r="FB52" s="99"/>
      <c r="FC52" s="99"/>
      <c r="FD52" s="99"/>
      <c r="FE52" s="99"/>
      <c r="FF52" s="99"/>
      <c r="FG52" s="99"/>
      <c r="FH52" s="99"/>
      <c r="FI52" s="99"/>
      <c r="FJ52" s="99"/>
      <c r="FK52" s="99"/>
      <c r="FL52" s="99"/>
      <c r="FM52" s="99"/>
      <c r="FN52" s="99"/>
      <c r="FO52" s="99"/>
      <c r="FP52" s="99"/>
      <c r="FQ52" s="99"/>
      <c r="FR52" s="99"/>
      <c r="FS52" s="99"/>
      <c r="FT52" s="99"/>
      <c r="FU52" s="99"/>
      <c r="FV52" s="99"/>
      <c r="FW52" s="99"/>
      <c r="FX52" s="99"/>
      <c r="FY52" s="99"/>
      <c r="FZ52" s="99"/>
      <c r="GA52" s="99"/>
      <c r="GB52" s="99"/>
      <c r="GC52" s="99"/>
      <c r="GD52" s="99"/>
      <c r="GE52" s="99"/>
      <c r="GF52" s="99"/>
      <c r="GG52" s="99"/>
      <c r="GH52" s="99"/>
      <c r="GI52" s="99"/>
      <c r="GJ52" s="99"/>
      <c r="GK52" s="99"/>
      <c r="GL52" s="99"/>
      <c r="GM52" s="99"/>
      <c r="GN52" s="99"/>
      <c r="GO52" s="99"/>
      <c r="GP52" s="99"/>
      <c r="GQ52" s="99"/>
      <c r="GR52" s="99"/>
      <c r="GS52" s="99"/>
      <c r="GT52" s="99"/>
      <c r="GU52" s="99"/>
      <c r="GV52" s="99"/>
      <c r="GW52" s="99"/>
      <c r="GX52" s="99"/>
      <c r="GY52" s="99"/>
      <c r="GZ52" s="99"/>
      <c r="HA52" s="99"/>
      <c r="HB52" s="99"/>
      <c r="HC52" s="99"/>
      <c r="HD52" s="99"/>
      <c r="HE52" s="99"/>
      <c r="HF52" s="99"/>
      <c r="HG52" s="99"/>
      <c r="HH52" s="99"/>
      <c r="HI52" s="99"/>
      <c r="HJ52" s="99"/>
      <c r="HK52" s="99"/>
      <c r="HL52" s="99"/>
      <c r="HM52" s="99"/>
      <c r="HN52" s="99"/>
      <c r="HO52" s="99"/>
      <c r="HP52" s="99"/>
      <c r="HQ52" s="99"/>
      <c r="HR52" s="99"/>
      <c r="HS52" s="99"/>
      <c r="HT52" s="99"/>
      <c r="HU52" s="99"/>
      <c r="HV52" s="99"/>
      <c r="HW52" s="99"/>
      <c r="HX52" s="99"/>
      <c r="HY52" s="99"/>
      <c r="HZ52" s="99"/>
      <c r="IA52" s="99"/>
      <c r="IB52" s="99"/>
      <c r="IC52" s="99"/>
      <c r="ID52" s="99"/>
      <c r="IE52" s="99"/>
      <c r="IF52" s="99"/>
      <c r="IG52" s="99"/>
      <c r="IH52" s="99"/>
      <c r="II52" s="99"/>
      <c r="IJ52" s="99"/>
      <c r="IK52" s="99"/>
      <c r="IL52" s="99"/>
      <c r="IM52" s="99"/>
      <c r="IN52" s="99"/>
      <c r="IO52" s="99"/>
      <c r="IP52" s="99"/>
      <c r="IQ52" s="99"/>
      <c r="IR52" s="99"/>
      <c r="IS52" s="99"/>
      <c r="IT52" s="99"/>
      <c r="IU52" s="99"/>
    </row>
    <row r="53" spans="1:255" s="99" customFormat="1" ht="16.5" customHeight="1">
      <c r="A53" s="92" t="s">
        <v>81</v>
      </c>
      <c r="B53" s="100" t="s">
        <v>82</v>
      </c>
      <c r="C53" s="120">
        <f t="shared" ref="C53:H53" si="20">+C54</f>
        <v>0</v>
      </c>
      <c r="D53" s="121">
        <f t="shared" si="20"/>
        <v>0</v>
      </c>
      <c r="E53" s="121">
        <f t="shared" si="20"/>
        <v>28550</v>
      </c>
      <c r="F53" s="121">
        <f t="shared" si="20"/>
        <v>0</v>
      </c>
      <c r="G53" s="121">
        <f t="shared" si="20"/>
        <v>27871.06</v>
      </c>
      <c r="H53" s="121">
        <f t="shared" si="20"/>
        <v>2979</v>
      </c>
      <c r="I53" s="96"/>
      <c r="J53" s="108"/>
      <c r="K53" s="90"/>
      <c r="L53" s="97"/>
      <c r="M53" s="97"/>
      <c r="N53" s="97"/>
      <c r="O53" s="97"/>
      <c r="P53" s="98"/>
      <c r="Q53" s="98"/>
      <c r="R53" s="98"/>
      <c r="S53" s="98"/>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1"/>
      <c r="BR53" s="91"/>
      <c r="BS53" s="91"/>
      <c r="BT53" s="91"/>
      <c r="BU53" s="91"/>
      <c r="BV53" s="91"/>
      <c r="BW53" s="91"/>
      <c r="BX53" s="91"/>
      <c r="BY53" s="91"/>
      <c r="BZ53" s="91"/>
      <c r="CA53" s="91"/>
      <c r="CB53" s="91"/>
      <c r="CC53" s="91"/>
      <c r="CD53" s="91"/>
      <c r="CE53" s="91"/>
      <c r="CF53" s="91"/>
      <c r="CG53" s="91"/>
      <c r="CH53" s="91"/>
      <c r="CI53" s="91"/>
      <c r="CJ53" s="91"/>
      <c r="CK53" s="91"/>
      <c r="CL53" s="91"/>
      <c r="CM53" s="91"/>
      <c r="CN53" s="91"/>
      <c r="CO53" s="91"/>
      <c r="CP53" s="91"/>
      <c r="CQ53" s="91"/>
      <c r="CR53" s="91"/>
      <c r="CS53" s="91"/>
      <c r="CT53" s="91"/>
      <c r="CU53" s="91"/>
      <c r="CV53" s="91"/>
      <c r="CW53" s="91"/>
      <c r="CX53" s="91"/>
      <c r="CY53" s="91"/>
      <c r="CZ53" s="91"/>
      <c r="DA53" s="91"/>
      <c r="DB53" s="91"/>
      <c r="DC53" s="91"/>
      <c r="DD53" s="91"/>
      <c r="DE53" s="91"/>
      <c r="DF53" s="91"/>
      <c r="DG53" s="91"/>
      <c r="DH53" s="91"/>
      <c r="DI53" s="91"/>
      <c r="DJ53" s="91"/>
      <c r="DK53" s="91"/>
      <c r="DL53" s="91"/>
      <c r="DM53" s="91"/>
      <c r="DN53" s="91"/>
      <c r="DO53" s="91"/>
      <c r="DP53" s="91"/>
      <c r="DQ53" s="91"/>
      <c r="DR53" s="91"/>
      <c r="DS53" s="91"/>
      <c r="DT53" s="91"/>
      <c r="DU53" s="91"/>
      <c r="DV53" s="91"/>
      <c r="DW53" s="91"/>
      <c r="DX53" s="91"/>
      <c r="DY53" s="91"/>
      <c r="DZ53" s="91"/>
      <c r="EA53" s="91"/>
      <c r="EB53" s="91"/>
      <c r="EC53" s="91"/>
      <c r="ED53" s="91"/>
      <c r="EE53" s="91"/>
      <c r="EF53" s="91"/>
      <c r="EG53" s="91"/>
      <c r="EH53" s="91"/>
      <c r="EI53" s="91"/>
      <c r="EJ53" s="91"/>
      <c r="EK53" s="91"/>
      <c r="EL53" s="91"/>
      <c r="EM53" s="91"/>
      <c r="EN53" s="91"/>
      <c r="EO53" s="91"/>
      <c r="EP53" s="91"/>
      <c r="EQ53" s="91"/>
      <c r="ER53" s="91"/>
      <c r="ES53" s="91"/>
      <c r="ET53" s="91"/>
      <c r="EU53" s="91"/>
      <c r="EV53" s="91"/>
      <c r="EW53" s="91"/>
      <c r="EX53" s="91"/>
      <c r="EY53" s="91"/>
      <c r="EZ53" s="91"/>
      <c r="FA53" s="91"/>
      <c r="FB53" s="91"/>
      <c r="FC53" s="91"/>
      <c r="FD53" s="91"/>
      <c r="FE53" s="91"/>
      <c r="FF53" s="91"/>
      <c r="FG53" s="91"/>
      <c r="FH53" s="91"/>
      <c r="FI53" s="91"/>
      <c r="FJ53" s="91"/>
      <c r="FK53" s="91"/>
      <c r="FL53" s="91"/>
      <c r="FM53" s="91"/>
      <c r="FN53" s="91"/>
      <c r="FO53" s="91"/>
      <c r="FP53" s="91"/>
      <c r="FQ53" s="91"/>
      <c r="FR53" s="91"/>
      <c r="FS53" s="91"/>
      <c r="FT53" s="91"/>
      <c r="FU53" s="91"/>
      <c r="FV53" s="91"/>
      <c r="FW53" s="91"/>
      <c r="FX53" s="91"/>
      <c r="FY53" s="91"/>
      <c r="FZ53" s="91"/>
      <c r="GA53" s="91"/>
      <c r="GB53" s="91"/>
      <c r="GC53" s="91"/>
      <c r="GD53" s="91"/>
      <c r="GE53" s="91"/>
      <c r="GF53" s="91"/>
      <c r="GG53" s="91"/>
      <c r="GH53" s="91"/>
      <c r="GI53" s="91"/>
      <c r="GJ53" s="91"/>
      <c r="GK53" s="91"/>
      <c r="GL53" s="91"/>
      <c r="GM53" s="91"/>
      <c r="GN53" s="91"/>
      <c r="GO53" s="91"/>
      <c r="GP53" s="91"/>
      <c r="GQ53" s="91"/>
      <c r="GR53" s="91"/>
      <c r="GS53" s="91"/>
      <c r="GT53" s="91"/>
      <c r="GU53" s="91"/>
      <c r="GV53" s="91"/>
      <c r="GW53" s="91"/>
      <c r="GX53" s="91"/>
      <c r="GY53" s="91"/>
      <c r="GZ53" s="91"/>
      <c r="HA53" s="91"/>
      <c r="HB53" s="91"/>
      <c r="HC53" s="91"/>
      <c r="HD53" s="91"/>
      <c r="HE53" s="91"/>
      <c r="HF53" s="91"/>
      <c r="HG53" s="91"/>
      <c r="HH53" s="91"/>
      <c r="HI53" s="91"/>
      <c r="HJ53" s="91"/>
      <c r="HK53" s="91"/>
      <c r="HL53" s="91"/>
      <c r="HM53" s="91"/>
      <c r="HN53" s="91"/>
      <c r="HO53" s="91"/>
      <c r="HP53" s="91"/>
      <c r="HQ53" s="91"/>
      <c r="HR53" s="91"/>
      <c r="HS53" s="91"/>
      <c r="HT53" s="91"/>
      <c r="HU53" s="91"/>
      <c r="HV53" s="91"/>
      <c r="HW53" s="91"/>
      <c r="HX53" s="91"/>
      <c r="HY53" s="91"/>
      <c r="HZ53" s="91"/>
      <c r="IA53" s="91"/>
      <c r="IB53" s="91"/>
      <c r="IC53" s="91"/>
      <c r="ID53" s="91"/>
      <c r="IE53" s="91"/>
      <c r="IF53" s="91"/>
      <c r="IG53" s="91"/>
      <c r="IH53" s="91"/>
      <c r="II53" s="91"/>
      <c r="IJ53" s="91"/>
      <c r="IK53" s="91"/>
      <c r="IL53" s="91"/>
      <c r="IM53" s="91"/>
      <c r="IN53" s="91"/>
      <c r="IO53" s="91"/>
      <c r="IP53" s="91"/>
      <c r="IQ53" s="91"/>
      <c r="IR53" s="91"/>
      <c r="IS53" s="91"/>
      <c r="IT53" s="91"/>
      <c r="IU53" s="91"/>
    </row>
    <row r="54" spans="1:255" s="99" customFormat="1" ht="16.5" customHeight="1">
      <c r="A54" s="92"/>
      <c r="B54" s="109" t="s">
        <v>83</v>
      </c>
      <c r="C54" s="105"/>
      <c r="D54" s="106">
        <v>0</v>
      </c>
      <c r="E54" s="106">
        <v>28550</v>
      </c>
      <c r="F54" s="106"/>
      <c r="G54" s="107">
        <v>27871.06</v>
      </c>
      <c r="H54" s="107">
        <v>2979</v>
      </c>
      <c r="I54" s="96"/>
      <c r="J54" s="96"/>
      <c r="K54" s="90"/>
      <c r="L54" s="97"/>
      <c r="M54" s="97"/>
      <c r="N54" s="97"/>
      <c r="O54" s="97"/>
      <c r="P54" s="98"/>
      <c r="Q54" s="98"/>
      <c r="R54" s="98"/>
      <c r="S54" s="98"/>
    </row>
    <row r="55" spans="1:255" s="99" customFormat="1" ht="16.5" customHeight="1">
      <c r="A55" s="92"/>
      <c r="B55" s="100" t="s">
        <v>84</v>
      </c>
      <c r="C55" s="101">
        <f t="shared" ref="C55:H55" si="21">+C56+C57</f>
        <v>0</v>
      </c>
      <c r="D55" s="102">
        <f t="shared" si="21"/>
        <v>0</v>
      </c>
      <c r="E55" s="102">
        <f t="shared" si="21"/>
        <v>8300</v>
      </c>
      <c r="F55" s="102">
        <f t="shared" si="21"/>
        <v>0</v>
      </c>
      <c r="G55" s="102">
        <f t="shared" si="21"/>
        <v>7465.71</v>
      </c>
      <c r="H55" s="102">
        <f t="shared" si="21"/>
        <v>695.19</v>
      </c>
      <c r="I55" s="96"/>
      <c r="J55" s="108"/>
      <c r="K55" s="90"/>
      <c r="L55" s="97"/>
      <c r="M55" s="97"/>
      <c r="N55" s="97"/>
      <c r="O55" s="97"/>
      <c r="P55" s="98"/>
      <c r="Q55" s="98"/>
      <c r="R55" s="98"/>
      <c r="S55" s="98"/>
      <c r="T55" s="91"/>
      <c r="U55" s="91"/>
      <c r="V55" s="91"/>
      <c r="W55" s="91"/>
      <c r="X55" s="91"/>
      <c r="Y55" s="91"/>
      <c r="Z55" s="91"/>
      <c r="AA55" s="91"/>
      <c r="AB55" s="91"/>
      <c r="AC55" s="91"/>
      <c r="AD55" s="91"/>
      <c r="AE55" s="91"/>
      <c r="AF55" s="91"/>
      <c r="AG55" s="91"/>
      <c r="AH55" s="91"/>
      <c r="AI55" s="91"/>
      <c r="AJ55" s="91"/>
      <c r="AK55" s="91"/>
      <c r="AL55" s="91"/>
      <c r="AM55" s="91"/>
      <c r="AN55" s="91"/>
      <c r="AO55" s="91"/>
      <c r="AP55" s="91"/>
      <c r="AQ55" s="91"/>
      <c r="AR55" s="91"/>
      <c r="AS55" s="91"/>
      <c r="AT55" s="91"/>
      <c r="AU55" s="91"/>
      <c r="AV55" s="91"/>
      <c r="AW55" s="91"/>
      <c r="AX55" s="91"/>
      <c r="AY55" s="91"/>
      <c r="AZ55" s="91"/>
      <c r="BA55" s="91"/>
      <c r="BB55" s="91"/>
      <c r="BC55" s="91"/>
      <c r="BD55" s="91"/>
      <c r="BE55" s="91"/>
      <c r="BF55" s="91"/>
      <c r="BG55" s="91"/>
      <c r="BH55" s="91"/>
      <c r="BI55" s="91"/>
      <c r="BJ55" s="91"/>
      <c r="BK55" s="91"/>
      <c r="BL55" s="91"/>
      <c r="BM55" s="91"/>
      <c r="BN55" s="91"/>
      <c r="BO55" s="91"/>
      <c r="BP55" s="91"/>
      <c r="BQ55" s="91"/>
      <c r="BR55" s="91"/>
      <c r="BS55" s="91"/>
      <c r="BT55" s="91"/>
      <c r="BU55" s="91"/>
      <c r="BV55" s="91"/>
      <c r="BW55" s="91"/>
      <c r="BX55" s="91"/>
      <c r="BY55" s="91"/>
      <c r="BZ55" s="91"/>
      <c r="CA55" s="91"/>
      <c r="CB55" s="91"/>
      <c r="CC55" s="91"/>
      <c r="CD55" s="91"/>
      <c r="CE55" s="91"/>
      <c r="CF55" s="91"/>
      <c r="CG55" s="91"/>
      <c r="CH55" s="91"/>
      <c r="CI55" s="91"/>
      <c r="CJ55" s="91"/>
      <c r="CK55" s="91"/>
      <c r="CL55" s="91"/>
      <c r="CM55" s="91"/>
      <c r="CN55" s="91"/>
      <c r="CO55" s="91"/>
      <c r="CP55" s="91"/>
      <c r="CQ55" s="91"/>
      <c r="CR55" s="91"/>
      <c r="CS55" s="91"/>
      <c r="CT55" s="91"/>
      <c r="CU55" s="91"/>
      <c r="CV55" s="91"/>
      <c r="CW55" s="91"/>
      <c r="CX55" s="91"/>
      <c r="CY55" s="91"/>
      <c r="CZ55" s="91"/>
      <c r="DA55" s="91"/>
      <c r="DB55" s="91"/>
      <c r="DC55" s="91"/>
      <c r="DD55" s="91"/>
      <c r="DE55" s="91"/>
      <c r="DF55" s="91"/>
      <c r="DG55" s="91"/>
      <c r="DH55" s="91"/>
      <c r="DI55" s="91"/>
      <c r="DJ55" s="91"/>
      <c r="DK55" s="91"/>
      <c r="DL55" s="91"/>
      <c r="DM55" s="91"/>
      <c r="DN55" s="91"/>
      <c r="DO55" s="91"/>
      <c r="DP55" s="91"/>
      <c r="DQ55" s="91"/>
      <c r="DR55" s="91"/>
      <c r="DS55" s="91"/>
      <c r="DT55" s="91"/>
      <c r="DU55" s="91"/>
      <c r="DV55" s="91"/>
      <c r="DW55" s="91"/>
      <c r="DX55" s="91"/>
      <c r="DY55" s="91"/>
      <c r="DZ55" s="91"/>
      <c r="EA55" s="91"/>
      <c r="EB55" s="91"/>
      <c r="EC55" s="91"/>
      <c r="ED55" s="91"/>
      <c r="EE55" s="91"/>
      <c r="EF55" s="91"/>
      <c r="EG55" s="91"/>
      <c r="EH55" s="91"/>
      <c r="EI55" s="91"/>
      <c r="EJ55" s="91"/>
      <c r="EK55" s="91"/>
      <c r="EL55" s="91"/>
      <c r="EM55" s="91"/>
      <c r="EN55" s="91"/>
      <c r="EO55" s="91"/>
      <c r="EP55" s="91"/>
      <c r="EQ55" s="91"/>
      <c r="ER55" s="91"/>
      <c r="ES55" s="91"/>
      <c r="ET55" s="91"/>
      <c r="EU55" s="91"/>
      <c r="EV55" s="91"/>
      <c r="EW55" s="91"/>
      <c r="EX55" s="91"/>
      <c r="EY55" s="91"/>
      <c r="EZ55" s="91"/>
      <c r="FA55" s="91"/>
      <c r="FB55" s="91"/>
      <c r="FC55" s="91"/>
      <c r="FD55" s="91"/>
      <c r="FE55" s="91"/>
      <c r="FF55" s="91"/>
      <c r="FG55" s="91"/>
      <c r="FH55" s="91"/>
      <c r="FI55" s="91"/>
      <c r="FJ55" s="91"/>
      <c r="FK55" s="91"/>
      <c r="FL55" s="91"/>
      <c r="FM55" s="91"/>
      <c r="FN55" s="91"/>
      <c r="FO55" s="91"/>
      <c r="FP55" s="91"/>
      <c r="FQ55" s="91"/>
      <c r="FR55" s="91"/>
      <c r="FS55" s="91"/>
      <c r="FT55" s="91"/>
      <c r="FU55" s="91"/>
      <c r="FV55" s="91"/>
      <c r="FW55" s="91"/>
      <c r="FX55" s="91"/>
      <c r="FY55" s="91"/>
      <c r="FZ55" s="91"/>
      <c r="GA55" s="91"/>
      <c r="GB55" s="91"/>
      <c r="GC55" s="91"/>
      <c r="GD55" s="91"/>
      <c r="GE55" s="91"/>
      <c r="GF55" s="91"/>
      <c r="GG55" s="91"/>
      <c r="GH55" s="91"/>
      <c r="GI55" s="91"/>
      <c r="GJ55" s="91"/>
      <c r="GK55" s="91"/>
      <c r="GL55" s="91"/>
      <c r="GM55" s="91"/>
      <c r="GN55" s="91"/>
      <c r="GO55" s="91"/>
      <c r="GP55" s="91"/>
      <c r="GQ55" s="91"/>
      <c r="GR55" s="91"/>
      <c r="GS55" s="91"/>
      <c r="GT55" s="91"/>
      <c r="GU55" s="91"/>
      <c r="GV55" s="91"/>
      <c r="GW55" s="91"/>
      <c r="GX55" s="91"/>
      <c r="GY55" s="91"/>
      <c r="GZ55" s="91"/>
      <c r="HA55" s="91"/>
      <c r="HB55" s="91"/>
      <c r="HC55" s="91"/>
      <c r="HD55" s="91"/>
      <c r="HE55" s="91"/>
      <c r="HF55" s="91"/>
      <c r="HG55" s="91"/>
      <c r="HH55" s="91"/>
      <c r="HI55" s="91"/>
      <c r="HJ55" s="91"/>
      <c r="HK55" s="91"/>
      <c r="HL55" s="91"/>
      <c r="HM55" s="91"/>
      <c r="HN55" s="91"/>
      <c r="HO55" s="91"/>
      <c r="HP55" s="91"/>
      <c r="HQ55" s="91"/>
      <c r="HR55" s="91"/>
      <c r="HS55" s="91"/>
      <c r="HT55" s="91"/>
      <c r="HU55" s="91"/>
      <c r="HV55" s="91"/>
      <c r="HW55" s="91"/>
      <c r="HX55" s="91"/>
      <c r="HY55" s="91"/>
      <c r="HZ55" s="91"/>
      <c r="IA55" s="91"/>
      <c r="IB55" s="91"/>
      <c r="IC55" s="91"/>
      <c r="ID55" s="91"/>
      <c r="IE55" s="91"/>
      <c r="IF55" s="91"/>
      <c r="IG55" s="91"/>
      <c r="IH55" s="91"/>
      <c r="II55" s="91"/>
      <c r="IJ55" s="91"/>
      <c r="IK55" s="91"/>
      <c r="IL55" s="91"/>
      <c r="IM55" s="91"/>
      <c r="IN55" s="91"/>
      <c r="IO55" s="91"/>
      <c r="IP55" s="91"/>
      <c r="IQ55" s="91"/>
      <c r="IR55" s="91"/>
      <c r="IS55" s="91"/>
      <c r="IT55" s="91"/>
      <c r="IU55" s="91"/>
    </row>
    <row r="56" spans="1:255" s="99" customFormat="1" ht="16.5" customHeight="1">
      <c r="A56" s="92" t="s">
        <v>85</v>
      </c>
      <c r="B56" s="109" t="s">
        <v>86</v>
      </c>
      <c r="C56" s="105"/>
      <c r="D56" s="106">
        <v>0</v>
      </c>
      <c r="E56" s="106">
        <v>8300</v>
      </c>
      <c r="F56" s="106"/>
      <c r="G56" s="107">
        <v>7465.71</v>
      </c>
      <c r="H56" s="107">
        <v>695.19</v>
      </c>
      <c r="I56" s="96"/>
      <c r="J56" s="108"/>
      <c r="K56" s="90"/>
      <c r="L56" s="97"/>
      <c r="M56" s="97"/>
      <c r="N56" s="97"/>
      <c r="O56" s="97"/>
      <c r="P56" s="98"/>
      <c r="Q56" s="98"/>
      <c r="R56" s="98"/>
      <c r="S56" s="98"/>
      <c r="T56" s="91"/>
      <c r="U56" s="91"/>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1"/>
      <c r="BR56" s="91"/>
      <c r="BS56" s="91"/>
      <c r="BT56" s="91"/>
      <c r="BU56" s="91"/>
      <c r="BV56" s="91"/>
      <c r="BW56" s="91"/>
      <c r="BX56" s="91"/>
      <c r="BY56" s="91"/>
      <c r="BZ56" s="91"/>
      <c r="CA56" s="91"/>
      <c r="CB56" s="91"/>
      <c r="CC56" s="91"/>
      <c r="CD56" s="91"/>
      <c r="CE56" s="91"/>
      <c r="CF56" s="91"/>
      <c r="CG56" s="91"/>
      <c r="CH56" s="91"/>
      <c r="CI56" s="91"/>
      <c r="CJ56" s="91"/>
      <c r="CK56" s="91"/>
      <c r="CL56" s="91"/>
      <c r="CM56" s="91"/>
      <c r="CN56" s="91"/>
      <c r="CO56" s="91"/>
      <c r="CP56" s="91"/>
      <c r="CQ56" s="91"/>
      <c r="CR56" s="91"/>
      <c r="CS56" s="91"/>
      <c r="CT56" s="91"/>
      <c r="CU56" s="91"/>
      <c r="CV56" s="91"/>
      <c r="CW56" s="91"/>
      <c r="CX56" s="91"/>
      <c r="CY56" s="91"/>
      <c r="CZ56" s="91"/>
      <c r="DA56" s="91"/>
      <c r="DB56" s="91"/>
      <c r="DC56" s="91"/>
      <c r="DD56" s="91"/>
      <c r="DE56" s="91"/>
      <c r="DF56" s="91"/>
      <c r="DG56" s="91"/>
      <c r="DH56" s="91"/>
      <c r="DI56" s="91"/>
      <c r="DJ56" s="91"/>
      <c r="DK56" s="91"/>
      <c r="DL56" s="91"/>
      <c r="DM56" s="91"/>
      <c r="DN56" s="91"/>
      <c r="DO56" s="91"/>
      <c r="DP56" s="91"/>
      <c r="DQ56" s="91"/>
      <c r="DR56" s="91"/>
      <c r="DS56" s="91"/>
      <c r="DT56" s="91"/>
      <c r="DU56" s="91"/>
      <c r="DV56" s="91"/>
      <c r="DW56" s="91"/>
      <c r="DX56" s="91"/>
      <c r="DY56" s="91"/>
      <c r="DZ56" s="91"/>
      <c r="EA56" s="91"/>
      <c r="EB56" s="91"/>
      <c r="EC56" s="91"/>
      <c r="ED56" s="91"/>
      <c r="EE56" s="91"/>
      <c r="EF56" s="91"/>
      <c r="EG56" s="91"/>
      <c r="EH56" s="91"/>
      <c r="EI56" s="91"/>
      <c r="EJ56" s="91"/>
      <c r="EK56" s="91"/>
      <c r="EL56" s="91"/>
      <c r="EM56" s="91"/>
      <c r="EN56" s="91"/>
      <c r="EO56" s="91"/>
      <c r="EP56" s="91"/>
      <c r="EQ56" s="91"/>
      <c r="ER56" s="91"/>
      <c r="ES56" s="91"/>
      <c r="ET56" s="91"/>
      <c r="EU56" s="91"/>
      <c r="EV56" s="91"/>
      <c r="EW56" s="91"/>
      <c r="EX56" s="91"/>
      <c r="EY56" s="91"/>
      <c r="EZ56" s="91"/>
      <c r="FA56" s="91"/>
      <c r="FB56" s="91"/>
      <c r="FC56" s="91"/>
      <c r="FD56" s="91"/>
      <c r="FE56" s="91"/>
      <c r="FF56" s="91"/>
      <c r="FG56" s="91"/>
      <c r="FH56" s="91"/>
      <c r="FI56" s="91"/>
      <c r="FJ56" s="91"/>
      <c r="FK56" s="91"/>
      <c r="FL56" s="91"/>
      <c r="FM56" s="91"/>
      <c r="FN56" s="91"/>
      <c r="FO56" s="91"/>
      <c r="FP56" s="91"/>
      <c r="FQ56" s="91"/>
      <c r="FR56" s="91"/>
      <c r="FS56" s="91"/>
      <c r="FT56" s="91"/>
      <c r="FU56" s="91"/>
      <c r="FV56" s="91"/>
      <c r="FW56" s="91"/>
      <c r="FX56" s="91"/>
      <c r="FY56" s="91"/>
      <c r="FZ56" s="91"/>
      <c r="GA56" s="91"/>
      <c r="GB56" s="91"/>
      <c r="GC56" s="91"/>
      <c r="GD56" s="91"/>
      <c r="GE56" s="91"/>
      <c r="GF56" s="91"/>
      <c r="GG56" s="91"/>
      <c r="GH56" s="91"/>
      <c r="GI56" s="91"/>
      <c r="GJ56" s="91"/>
      <c r="GK56" s="91"/>
      <c r="GL56" s="91"/>
      <c r="GM56" s="91"/>
      <c r="GN56" s="91"/>
      <c r="GO56" s="91"/>
      <c r="GP56" s="91"/>
      <c r="GQ56" s="91"/>
      <c r="GR56" s="91"/>
      <c r="GS56" s="91"/>
      <c r="GT56" s="91"/>
      <c r="GU56" s="91"/>
      <c r="GV56" s="91"/>
      <c r="GW56" s="91"/>
      <c r="GX56" s="91"/>
      <c r="GY56" s="91"/>
      <c r="GZ56" s="91"/>
      <c r="HA56" s="91"/>
      <c r="HB56" s="91"/>
      <c r="HC56" s="91"/>
      <c r="HD56" s="91"/>
      <c r="HE56" s="91"/>
      <c r="HF56" s="91"/>
      <c r="HG56" s="91"/>
      <c r="HH56" s="91"/>
      <c r="HI56" s="91"/>
      <c r="HJ56" s="91"/>
      <c r="HK56" s="91"/>
      <c r="HL56" s="91"/>
      <c r="HM56" s="91"/>
      <c r="HN56" s="91"/>
      <c r="HO56" s="91"/>
      <c r="HP56" s="91"/>
      <c r="HQ56" s="91"/>
      <c r="HR56" s="91"/>
      <c r="HS56" s="91"/>
      <c r="HT56" s="91"/>
      <c r="HU56" s="91"/>
      <c r="HV56" s="91"/>
      <c r="HW56" s="91"/>
      <c r="HX56" s="91"/>
      <c r="HY56" s="91"/>
      <c r="HZ56" s="91"/>
      <c r="IA56" s="91"/>
      <c r="IB56" s="91"/>
      <c r="IC56" s="91"/>
      <c r="ID56" s="91"/>
      <c r="IE56" s="91"/>
      <c r="IF56" s="91"/>
      <c r="IG56" s="91"/>
      <c r="IH56" s="91"/>
      <c r="II56" s="91"/>
      <c r="IJ56" s="91"/>
      <c r="IK56" s="91"/>
      <c r="IL56" s="91"/>
      <c r="IM56" s="91"/>
      <c r="IN56" s="91"/>
      <c r="IO56" s="91"/>
      <c r="IP56" s="91"/>
      <c r="IQ56" s="91"/>
      <c r="IR56" s="91"/>
      <c r="IS56" s="91"/>
      <c r="IT56" s="91"/>
      <c r="IU56" s="91"/>
    </row>
    <row r="57" spans="1:255" s="91" customFormat="1" ht="16.5" customHeight="1">
      <c r="A57" s="110" t="s">
        <v>87</v>
      </c>
      <c r="B57" s="109" t="s">
        <v>88</v>
      </c>
      <c r="C57" s="105"/>
      <c r="D57" s="106">
        <v>0</v>
      </c>
      <c r="E57" s="106"/>
      <c r="F57" s="106"/>
      <c r="G57" s="107"/>
      <c r="H57" s="107"/>
      <c r="I57" s="96"/>
      <c r="J57" s="108"/>
      <c r="K57" s="90"/>
      <c r="L57" s="97"/>
      <c r="M57" s="97"/>
      <c r="N57" s="97"/>
      <c r="O57" s="97"/>
      <c r="P57" s="98"/>
      <c r="Q57" s="98"/>
      <c r="R57" s="98"/>
      <c r="S57" s="98"/>
    </row>
    <row r="58" spans="1:255" s="99" customFormat="1" ht="16.5" customHeight="1">
      <c r="A58" s="92" t="s">
        <v>89</v>
      </c>
      <c r="B58" s="109" t="s">
        <v>90</v>
      </c>
      <c r="C58" s="105"/>
      <c r="D58" s="106">
        <v>0</v>
      </c>
      <c r="E58" s="106">
        <v>1550</v>
      </c>
      <c r="F58" s="106"/>
      <c r="G58" s="107">
        <v>1500.6</v>
      </c>
      <c r="H58" s="107"/>
      <c r="I58" s="96"/>
      <c r="J58" s="108"/>
      <c r="K58" s="90"/>
      <c r="L58" s="97"/>
      <c r="M58" s="97"/>
      <c r="N58" s="97"/>
      <c r="O58" s="97"/>
      <c r="P58" s="98"/>
      <c r="Q58" s="98"/>
      <c r="R58" s="98"/>
      <c r="S58" s="98"/>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91"/>
      <c r="CQ58" s="91"/>
      <c r="CR58" s="91"/>
      <c r="CS58" s="91"/>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91"/>
      <c r="GE58" s="91"/>
      <c r="GF58" s="91"/>
      <c r="GG58" s="91"/>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row>
    <row r="59" spans="1:255" s="91" customFormat="1" ht="16.5" customHeight="1">
      <c r="A59" s="110" t="s">
        <v>91</v>
      </c>
      <c r="B59" s="104" t="s">
        <v>92</v>
      </c>
      <c r="C59" s="105"/>
      <c r="D59" s="106">
        <v>0</v>
      </c>
      <c r="E59" s="106"/>
      <c r="F59" s="106"/>
      <c r="G59" s="107"/>
      <c r="H59" s="107"/>
      <c r="I59" s="96"/>
      <c r="J59" s="108"/>
      <c r="K59" s="90"/>
      <c r="L59" s="97"/>
      <c r="M59" s="97"/>
      <c r="N59" s="97"/>
      <c r="O59" s="97"/>
      <c r="P59" s="98"/>
      <c r="Q59" s="98"/>
      <c r="R59" s="98"/>
      <c r="S59" s="98"/>
    </row>
    <row r="60" spans="1:255" s="91" customFormat="1" ht="16.5" customHeight="1">
      <c r="A60" s="110" t="s">
        <v>93</v>
      </c>
      <c r="B60" s="109" t="s">
        <v>94</v>
      </c>
      <c r="C60" s="105"/>
      <c r="D60" s="106">
        <v>0</v>
      </c>
      <c r="E60" s="106">
        <v>1190</v>
      </c>
      <c r="F60" s="106"/>
      <c r="G60" s="107">
        <v>1190</v>
      </c>
      <c r="H60" s="107"/>
      <c r="I60" s="96"/>
      <c r="J60" s="108"/>
      <c r="K60" s="90"/>
      <c r="L60" s="97"/>
      <c r="M60" s="97"/>
      <c r="N60" s="97"/>
      <c r="O60" s="97"/>
      <c r="P60" s="98"/>
      <c r="Q60" s="98"/>
      <c r="R60" s="98"/>
      <c r="S60" s="98"/>
    </row>
    <row r="61" spans="1:255" s="91" customFormat="1" ht="16.5" customHeight="1">
      <c r="A61" s="110" t="s">
        <v>95</v>
      </c>
      <c r="B61" s="109" t="s">
        <v>96</v>
      </c>
      <c r="C61" s="105"/>
      <c r="D61" s="106">
        <v>0</v>
      </c>
      <c r="E61" s="106">
        <v>2500</v>
      </c>
      <c r="F61" s="106"/>
      <c r="G61" s="107">
        <v>2482</v>
      </c>
      <c r="H61" s="107">
        <v>0</v>
      </c>
      <c r="I61" s="96"/>
      <c r="J61" s="96"/>
      <c r="K61" s="90"/>
      <c r="L61" s="97"/>
      <c r="M61" s="97"/>
      <c r="N61" s="97"/>
      <c r="O61" s="97"/>
      <c r="P61" s="98"/>
      <c r="Q61" s="98"/>
      <c r="R61" s="98"/>
      <c r="S61" s="98"/>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99"/>
      <c r="AY61" s="99"/>
      <c r="AZ61" s="99"/>
      <c r="BA61" s="99"/>
      <c r="BB61" s="99"/>
      <c r="BC61" s="99"/>
      <c r="BD61" s="99"/>
      <c r="BE61" s="99"/>
      <c r="BF61" s="99"/>
      <c r="BG61" s="99"/>
      <c r="BH61" s="99"/>
      <c r="BI61" s="99"/>
      <c r="BJ61" s="99"/>
      <c r="BK61" s="99"/>
      <c r="BL61" s="99"/>
      <c r="BM61" s="99"/>
      <c r="BN61" s="99"/>
      <c r="BO61" s="99"/>
      <c r="BP61" s="99"/>
      <c r="BQ61" s="99"/>
      <c r="BR61" s="99"/>
      <c r="BS61" s="99"/>
      <c r="BT61" s="99"/>
      <c r="BU61" s="99"/>
      <c r="BV61" s="99"/>
      <c r="BW61" s="99"/>
      <c r="BX61" s="99"/>
      <c r="BY61" s="99"/>
      <c r="BZ61" s="99"/>
      <c r="CA61" s="99"/>
      <c r="CB61" s="99"/>
      <c r="CC61" s="99"/>
      <c r="CD61" s="99"/>
      <c r="CE61" s="99"/>
      <c r="CF61" s="99"/>
      <c r="CG61" s="99"/>
      <c r="CH61" s="99"/>
      <c r="CI61" s="99"/>
      <c r="CJ61" s="99"/>
      <c r="CK61" s="99"/>
      <c r="CL61" s="99"/>
      <c r="CM61" s="99"/>
      <c r="CN61" s="99"/>
      <c r="CO61" s="99"/>
      <c r="CP61" s="99"/>
      <c r="CQ61" s="99"/>
      <c r="CR61" s="99"/>
      <c r="CS61" s="99"/>
      <c r="CT61" s="99"/>
      <c r="CU61" s="99"/>
      <c r="CV61" s="99"/>
      <c r="CW61" s="99"/>
      <c r="CX61" s="99"/>
      <c r="CY61" s="99"/>
      <c r="CZ61" s="99"/>
      <c r="DA61" s="99"/>
      <c r="DB61" s="99"/>
      <c r="DC61" s="99"/>
      <c r="DD61" s="99"/>
      <c r="DE61" s="99"/>
      <c r="DF61" s="99"/>
      <c r="DG61" s="99"/>
      <c r="DH61" s="99"/>
      <c r="DI61" s="99"/>
      <c r="DJ61" s="99"/>
      <c r="DK61" s="99"/>
      <c r="DL61" s="99"/>
      <c r="DM61" s="99"/>
      <c r="DN61" s="99"/>
      <c r="DO61" s="99"/>
      <c r="DP61" s="99"/>
      <c r="DQ61" s="99"/>
      <c r="DR61" s="99"/>
      <c r="DS61" s="99"/>
      <c r="DT61" s="99"/>
      <c r="DU61" s="99"/>
      <c r="DV61" s="99"/>
      <c r="DW61" s="99"/>
      <c r="DX61" s="99"/>
      <c r="DY61" s="99"/>
      <c r="DZ61" s="99"/>
      <c r="EA61" s="99"/>
      <c r="EB61" s="99"/>
      <c r="EC61" s="99"/>
      <c r="ED61" s="99"/>
      <c r="EE61" s="99"/>
      <c r="EF61" s="99"/>
      <c r="EG61" s="99"/>
      <c r="EH61" s="99"/>
      <c r="EI61" s="99"/>
      <c r="EJ61" s="99"/>
      <c r="EK61" s="99"/>
      <c r="EL61" s="99"/>
      <c r="EM61" s="99"/>
      <c r="EN61" s="99"/>
      <c r="EO61" s="99"/>
      <c r="EP61" s="99"/>
      <c r="EQ61" s="99"/>
      <c r="ER61" s="99"/>
      <c r="ES61" s="99"/>
      <c r="ET61" s="99"/>
      <c r="EU61" s="99"/>
      <c r="EV61" s="99"/>
      <c r="EW61" s="99"/>
      <c r="EX61" s="99"/>
      <c r="EY61" s="99"/>
      <c r="EZ61" s="99"/>
      <c r="FA61" s="99"/>
      <c r="FB61" s="99"/>
      <c r="FC61" s="99"/>
      <c r="FD61" s="99"/>
      <c r="FE61" s="99"/>
      <c r="FF61" s="99"/>
      <c r="FG61" s="99"/>
      <c r="FH61" s="99"/>
      <c r="FI61" s="99"/>
      <c r="FJ61" s="99"/>
      <c r="FK61" s="99"/>
      <c r="FL61" s="99"/>
      <c r="FM61" s="99"/>
      <c r="FN61" s="99"/>
      <c r="FO61" s="99"/>
      <c r="FP61" s="99"/>
      <c r="FQ61" s="99"/>
      <c r="FR61" s="99"/>
      <c r="FS61" s="99"/>
      <c r="FT61" s="99"/>
      <c r="FU61" s="99"/>
      <c r="FV61" s="99"/>
      <c r="FW61" s="99"/>
      <c r="FX61" s="99"/>
      <c r="FY61" s="99"/>
      <c r="FZ61" s="99"/>
      <c r="GA61" s="99"/>
      <c r="GB61" s="99"/>
      <c r="GC61" s="99"/>
      <c r="GD61" s="99"/>
      <c r="GE61" s="99"/>
      <c r="GF61" s="99"/>
      <c r="GG61" s="99"/>
      <c r="GH61" s="99"/>
      <c r="GI61" s="99"/>
      <c r="GJ61" s="99"/>
      <c r="GK61" s="99"/>
      <c r="GL61" s="99"/>
      <c r="GM61" s="99"/>
      <c r="GN61" s="99"/>
      <c r="GO61" s="99"/>
      <c r="GP61" s="99"/>
      <c r="GQ61" s="99"/>
      <c r="GR61" s="99"/>
      <c r="GS61" s="99"/>
      <c r="GT61" s="99"/>
      <c r="GU61" s="99"/>
      <c r="GV61" s="99"/>
      <c r="GW61" s="99"/>
      <c r="GX61" s="99"/>
      <c r="GY61" s="99"/>
      <c r="GZ61" s="99"/>
      <c r="HA61" s="99"/>
      <c r="HB61" s="99"/>
      <c r="HC61" s="99"/>
      <c r="HD61" s="99"/>
      <c r="HE61" s="99"/>
      <c r="HF61" s="99"/>
      <c r="HG61" s="99"/>
      <c r="HH61" s="99"/>
      <c r="HI61" s="99"/>
      <c r="HJ61" s="99"/>
      <c r="HK61" s="99"/>
      <c r="HL61" s="99"/>
      <c r="HM61" s="99"/>
      <c r="HN61" s="99"/>
      <c r="HO61" s="99"/>
      <c r="HP61" s="99"/>
      <c r="HQ61" s="99"/>
      <c r="HR61" s="99"/>
      <c r="HS61" s="99"/>
      <c r="HT61" s="99"/>
      <c r="HU61" s="99"/>
      <c r="HV61" s="99"/>
      <c r="HW61" s="99"/>
      <c r="HX61" s="99"/>
      <c r="HY61" s="99"/>
      <c r="HZ61" s="99"/>
      <c r="IA61" s="99"/>
      <c r="IB61" s="99"/>
      <c r="IC61" s="99"/>
      <c r="ID61" s="99"/>
      <c r="IE61" s="99"/>
      <c r="IF61" s="99"/>
      <c r="IG61" s="99"/>
      <c r="IH61" s="99"/>
      <c r="II61" s="99"/>
      <c r="IJ61" s="99"/>
      <c r="IK61" s="99"/>
      <c r="IL61" s="99"/>
      <c r="IM61" s="99"/>
      <c r="IN61" s="99"/>
      <c r="IO61" s="99"/>
      <c r="IP61" s="99"/>
      <c r="IQ61" s="99"/>
      <c r="IR61" s="99"/>
      <c r="IS61" s="99"/>
      <c r="IT61" s="99"/>
      <c r="IU61" s="99"/>
    </row>
    <row r="62" spans="1:255" s="91" customFormat="1" ht="16.5" customHeight="1">
      <c r="A62" s="110" t="s">
        <v>97</v>
      </c>
      <c r="B62" s="100" t="s">
        <v>98</v>
      </c>
      <c r="C62" s="120">
        <f t="shared" ref="C62:H62" si="22">+C63+C64</f>
        <v>0</v>
      </c>
      <c r="D62" s="121">
        <f t="shared" si="22"/>
        <v>0</v>
      </c>
      <c r="E62" s="121">
        <f t="shared" si="22"/>
        <v>2500</v>
      </c>
      <c r="F62" s="121">
        <f t="shared" si="22"/>
        <v>0</v>
      </c>
      <c r="G62" s="121">
        <f t="shared" si="22"/>
        <v>2498.39</v>
      </c>
      <c r="H62" s="121">
        <f t="shared" si="22"/>
        <v>0</v>
      </c>
      <c r="I62" s="96"/>
      <c r="J62" s="108"/>
      <c r="K62" s="90"/>
      <c r="L62" s="97"/>
      <c r="M62" s="97"/>
      <c r="N62" s="97"/>
      <c r="O62" s="97"/>
      <c r="P62" s="98"/>
      <c r="Q62" s="98"/>
      <c r="R62" s="98"/>
      <c r="S62" s="98"/>
    </row>
    <row r="63" spans="1:255" s="91" customFormat="1" ht="16.5" customHeight="1">
      <c r="A63" s="110" t="s">
        <v>99</v>
      </c>
      <c r="B63" s="109" t="s">
        <v>100</v>
      </c>
      <c r="C63" s="105"/>
      <c r="D63" s="106">
        <v>0</v>
      </c>
      <c r="E63" s="106"/>
      <c r="F63" s="106"/>
      <c r="G63" s="107"/>
      <c r="H63" s="107"/>
      <c r="I63" s="96"/>
      <c r="J63" s="108"/>
      <c r="K63" s="90"/>
      <c r="L63" s="97"/>
      <c r="M63" s="97"/>
      <c r="N63" s="97"/>
      <c r="O63" s="97"/>
      <c r="P63" s="98"/>
      <c r="Q63" s="98"/>
      <c r="R63" s="98"/>
      <c r="S63" s="98"/>
    </row>
    <row r="64" spans="1:255" s="91" customFormat="1" ht="16.5" customHeight="1">
      <c r="A64" s="110" t="s">
        <v>101</v>
      </c>
      <c r="B64" s="109" t="s">
        <v>102</v>
      </c>
      <c r="C64" s="105"/>
      <c r="D64" s="106">
        <v>0</v>
      </c>
      <c r="E64" s="106">
        <v>2500</v>
      </c>
      <c r="F64" s="106"/>
      <c r="G64" s="122">
        <v>2498.39</v>
      </c>
      <c r="H64" s="122">
        <v>0</v>
      </c>
      <c r="I64" s="96"/>
      <c r="J64" s="96"/>
      <c r="K64" s="90"/>
      <c r="L64" s="97"/>
      <c r="M64" s="97"/>
      <c r="N64" s="97"/>
      <c r="O64" s="97"/>
      <c r="P64" s="98"/>
      <c r="Q64" s="98"/>
      <c r="R64" s="98"/>
      <c r="S64" s="98"/>
      <c r="T64" s="99"/>
      <c r="U64" s="99"/>
      <c r="V64" s="99"/>
      <c r="W64" s="99"/>
      <c r="X64" s="99"/>
      <c r="Y64" s="99"/>
      <c r="Z64" s="99"/>
      <c r="AA64" s="99"/>
      <c r="AB64" s="99"/>
      <c r="AC64" s="99"/>
      <c r="AD64" s="99"/>
      <c r="AE64" s="99"/>
      <c r="AF64" s="99"/>
      <c r="AG64" s="99"/>
      <c r="AH64" s="99"/>
      <c r="AI64" s="99"/>
      <c r="AJ64" s="99"/>
      <c r="AK64" s="99"/>
      <c r="AL64" s="99"/>
      <c r="AM64" s="99"/>
      <c r="AN64" s="99"/>
      <c r="AO64" s="99"/>
      <c r="AP64" s="99"/>
      <c r="AQ64" s="99"/>
      <c r="AR64" s="99"/>
      <c r="AS64" s="99"/>
      <c r="AT64" s="99"/>
      <c r="AU64" s="99"/>
      <c r="AV64" s="99"/>
      <c r="AW64" s="99"/>
      <c r="AX64" s="99"/>
      <c r="AY64" s="99"/>
      <c r="AZ64" s="99"/>
      <c r="BA64" s="99"/>
      <c r="BB64" s="99"/>
      <c r="BC64" s="99"/>
      <c r="BD64" s="99"/>
      <c r="BE64" s="99"/>
      <c r="BF64" s="99"/>
      <c r="BG64" s="99"/>
      <c r="BH64" s="99"/>
      <c r="BI64" s="99"/>
      <c r="BJ64" s="99"/>
      <c r="BK64" s="99"/>
      <c r="BL64" s="99"/>
      <c r="BM64" s="99"/>
      <c r="BN64" s="99"/>
      <c r="BO64" s="99"/>
      <c r="BP64" s="99"/>
      <c r="BQ64" s="99"/>
      <c r="BR64" s="99"/>
      <c r="BS64" s="99"/>
      <c r="BT64" s="99"/>
      <c r="BU64" s="99"/>
      <c r="BV64" s="99"/>
      <c r="BW64" s="99"/>
      <c r="BX64" s="99"/>
      <c r="BY64" s="99"/>
      <c r="BZ64" s="99"/>
      <c r="CA64" s="99"/>
      <c r="CB64" s="99"/>
      <c r="CC64" s="99"/>
      <c r="CD64" s="99"/>
      <c r="CE64" s="99"/>
      <c r="CF64" s="99"/>
      <c r="CG64" s="99"/>
      <c r="CH64" s="99"/>
      <c r="CI64" s="99"/>
      <c r="CJ64" s="99"/>
      <c r="CK64" s="99"/>
      <c r="CL64" s="99"/>
      <c r="CM64" s="99"/>
      <c r="CN64" s="99"/>
      <c r="CO64" s="99"/>
      <c r="CP64" s="99"/>
      <c r="CQ64" s="99"/>
      <c r="CR64" s="99"/>
      <c r="CS64" s="99"/>
      <c r="CT64" s="99"/>
      <c r="CU64" s="99"/>
      <c r="CV64" s="99"/>
      <c r="CW64" s="99"/>
      <c r="CX64" s="99"/>
      <c r="CY64" s="99"/>
      <c r="CZ64" s="99"/>
      <c r="DA64" s="99"/>
      <c r="DB64" s="99"/>
      <c r="DC64" s="99"/>
      <c r="DD64" s="99"/>
      <c r="DE64" s="99"/>
      <c r="DF64" s="99"/>
      <c r="DG64" s="99"/>
      <c r="DH64" s="99"/>
      <c r="DI64" s="99"/>
      <c r="DJ64" s="99"/>
      <c r="DK64" s="99"/>
      <c r="DL64" s="99"/>
      <c r="DM64" s="99"/>
      <c r="DN64" s="99"/>
      <c r="DO64" s="99"/>
      <c r="DP64" s="99"/>
      <c r="DQ64" s="99"/>
      <c r="DR64" s="99"/>
      <c r="DS64" s="99"/>
      <c r="DT64" s="99"/>
      <c r="DU64" s="99"/>
      <c r="DV64" s="99"/>
      <c r="DW64" s="99"/>
      <c r="DX64" s="99"/>
      <c r="DY64" s="99"/>
      <c r="DZ64" s="99"/>
      <c r="EA64" s="99"/>
      <c r="EB64" s="99"/>
      <c r="EC64" s="99"/>
      <c r="ED64" s="99"/>
      <c r="EE64" s="99"/>
      <c r="EF64" s="99"/>
      <c r="EG64" s="99"/>
      <c r="EH64" s="99"/>
      <c r="EI64" s="99"/>
      <c r="EJ64" s="99"/>
      <c r="EK64" s="99"/>
      <c r="EL64" s="99"/>
      <c r="EM64" s="99"/>
      <c r="EN64" s="99"/>
      <c r="EO64" s="99"/>
      <c r="EP64" s="99"/>
      <c r="EQ64" s="99"/>
      <c r="ER64" s="99"/>
      <c r="ES64" s="99"/>
      <c r="ET64" s="99"/>
      <c r="EU64" s="99"/>
      <c r="EV64" s="99"/>
      <c r="EW64" s="99"/>
      <c r="EX64" s="99"/>
      <c r="EY64" s="99"/>
      <c r="EZ64" s="99"/>
      <c r="FA64" s="99"/>
      <c r="FB64" s="99"/>
      <c r="FC64" s="99"/>
      <c r="FD64" s="99"/>
      <c r="FE64" s="99"/>
      <c r="FF64" s="99"/>
      <c r="FG64" s="99"/>
      <c r="FH64" s="99"/>
      <c r="FI64" s="99"/>
      <c r="FJ64" s="99"/>
      <c r="FK64" s="99"/>
      <c r="FL64" s="99"/>
      <c r="FM64" s="99"/>
      <c r="FN64" s="99"/>
      <c r="FO64" s="99"/>
      <c r="FP64" s="99"/>
      <c r="FQ64" s="99"/>
      <c r="FR64" s="99"/>
      <c r="FS64" s="99"/>
      <c r="FT64" s="99"/>
      <c r="FU64" s="99"/>
      <c r="FV64" s="99"/>
      <c r="FW64" s="99"/>
      <c r="FX64" s="99"/>
      <c r="FY64" s="99"/>
      <c r="FZ64" s="99"/>
      <c r="GA64" s="99"/>
      <c r="GB64" s="99"/>
      <c r="GC64" s="99"/>
      <c r="GD64" s="99"/>
      <c r="GE64" s="99"/>
      <c r="GF64" s="99"/>
      <c r="GG64" s="99"/>
      <c r="GH64" s="99"/>
      <c r="GI64" s="99"/>
      <c r="GJ64" s="99"/>
      <c r="GK64" s="99"/>
      <c r="GL64" s="99"/>
      <c r="GM64" s="99"/>
      <c r="GN64" s="99"/>
      <c r="GO64" s="99"/>
      <c r="GP64" s="99"/>
      <c r="GQ64" s="99"/>
      <c r="GR64" s="99"/>
      <c r="GS64" s="99"/>
      <c r="GT64" s="99"/>
      <c r="GU64" s="99"/>
      <c r="GV64" s="99"/>
      <c r="GW64" s="99"/>
      <c r="GX64" s="99"/>
      <c r="GY64" s="99"/>
      <c r="GZ64" s="99"/>
      <c r="HA64" s="99"/>
      <c r="HB64" s="99"/>
      <c r="HC64" s="99"/>
      <c r="HD64" s="99"/>
      <c r="HE64" s="99"/>
      <c r="HF64" s="99"/>
      <c r="HG64" s="99"/>
      <c r="HH64" s="99"/>
      <c r="HI64" s="99"/>
      <c r="HJ64" s="99"/>
      <c r="HK64" s="99"/>
      <c r="HL64" s="99"/>
      <c r="HM64" s="99"/>
      <c r="HN64" s="99"/>
      <c r="HO64" s="99"/>
      <c r="HP64" s="99"/>
      <c r="HQ64" s="99"/>
      <c r="HR64" s="99"/>
      <c r="HS64" s="99"/>
      <c r="HT64" s="99"/>
      <c r="HU64" s="99"/>
      <c r="HV64" s="99"/>
      <c r="HW64" s="99"/>
      <c r="HX64" s="99"/>
      <c r="HY64" s="99"/>
      <c r="HZ64" s="99"/>
      <c r="IA64" s="99"/>
      <c r="IB64" s="99"/>
      <c r="IC64" s="99"/>
      <c r="ID64" s="99"/>
      <c r="IE64" s="99"/>
      <c r="IF64" s="99"/>
      <c r="IG64" s="99"/>
      <c r="IH64" s="99"/>
      <c r="II64" s="99"/>
      <c r="IJ64" s="99"/>
      <c r="IK64" s="99"/>
      <c r="IL64" s="99"/>
      <c r="IM64" s="99"/>
      <c r="IN64" s="99"/>
      <c r="IO64" s="99"/>
      <c r="IP64" s="99"/>
      <c r="IQ64" s="99"/>
      <c r="IR64" s="99"/>
      <c r="IS64" s="99"/>
      <c r="IT64" s="99"/>
      <c r="IU64" s="99"/>
    </row>
    <row r="65" spans="1:255" s="99" customFormat="1" ht="16.5" customHeight="1">
      <c r="A65" s="92" t="s">
        <v>103</v>
      </c>
      <c r="B65" s="100" t="s">
        <v>17</v>
      </c>
      <c r="C65" s="94">
        <f>+C66</f>
        <v>0</v>
      </c>
      <c r="D65" s="95">
        <f t="shared" ref="D65:H66" si="23">+D66</f>
        <v>0</v>
      </c>
      <c r="E65" s="95">
        <f t="shared" si="23"/>
        <v>0</v>
      </c>
      <c r="F65" s="95">
        <f t="shared" si="23"/>
        <v>0</v>
      </c>
      <c r="G65" s="95">
        <f t="shared" si="23"/>
        <v>0</v>
      </c>
      <c r="H65" s="95">
        <f t="shared" si="23"/>
        <v>0</v>
      </c>
      <c r="I65" s="96"/>
      <c r="J65" s="96"/>
      <c r="K65" s="90"/>
      <c r="L65" s="97"/>
      <c r="M65" s="97"/>
      <c r="N65" s="97"/>
      <c r="O65" s="97"/>
      <c r="P65" s="98"/>
      <c r="Q65" s="98"/>
      <c r="R65" s="98"/>
      <c r="S65" s="98"/>
    </row>
    <row r="66" spans="1:255" s="91" customFormat="1" ht="16.5" customHeight="1">
      <c r="A66" s="110" t="s">
        <v>104</v>
      </c>
      <c r="B66" s="100" t="s">
        <v>105</v>
      </c>
      <c r="C66" s="94">
        <f>+C67</f>
        <v>0</v>
      </c>
      <c r="D66" s="95">
        <f t="shared" si="23"/>
        <v>0</v>
      </c>
      <c r="E66" s="95">
        <f t="shared" si="23"/>
        <v>0</v>
      </c>
      <c r="F66" s="95">
        <f t="shared" si="23"/>
        <v>0</v>
      </c>
      <c r="G66" s="95">
        <f t="shared" si="23"/>
        <v>0</v>
      </c>
      <c r="H66" s="95">
        <f t="shared" si="23"/>
        <v>0</v>
      </c>
      <c r="I66" s="96"/>
      <c r="J66" s="108"/>
      <c r="K66" s="90"/>
      <c r="L66" s="97"/>
      <c r="M66" s="97"/>
      <c r="N66" s="97"/>
      <c r="O66" s="97"/>
      <c r="P66" s="98"/>
      <c r="Q66" s="98"/>
      <c r="R66" s="98"/>
      <c r="S66" s="98"/>
    </row>
    <row r="67" spans="1:255" s="91" customFormat="1" ht="16.5" customHeight="1">
      <c r="A67" s="110" t="s">
        <v>106</v>
      </c>
      <c r="B67" s="109" t="s">
        <v>107</v>
      </c>
      <c r="C67" s="105"/>
      <c r="D67" s="106">
        <v>0</v>
      </c>
      <c r="E67" s="106">
        <v>0</v>
      </c>
      <c r="F67" s="106">
        <v>0</v>
      </c>
      <c r="G67" s="107"/>
      <c r="H67" s="107"/>
      <c r="I67" s="96"/>
      <c r="J67" s="96"/>
      <c r="K67" s="90"/>
      <c r="L67" s="97"/>
      <c r="M67" s="97"/>
      <c r="N67" s="97"/>
      <c r="O67" s="97"/>
      <c r="P67" s="98"/>
      <c r="Q67" s="98"/>
      <c r="R67" s="98"/>
      <c r="S67" s="98"/>
      <c r="T67" s="99"/>
      <c r="U67" s="99"/>
      <c r="V67" s="99"/>
      <c r="W67" s="99"/>
      <c r="X67" s="99"/>
      <c r="Y67" s="99"/>
      <c r="Z67" s="99"/>
      <c r="AA67" s="99"/>
      <c r="AB67" s="99"/>
      <c r="AC67" s="99"/>
      <c r="AD67" s="99"/>
      <c r="AE67" s="99"/>
      <c r="AF67" s="99"/>
      <c r="AG67" s="99"/>
      <c r="AH67" s="99"/>
      <c r="AI67" s="99"/>
      <c r="AJ67" s="99"/>
      <c r="AK67" s="99"/>
      <c r="AL67" s="99"/>
      <c r="AM67" s="99"/>
      <c r="AN67" s="99"/>
      <c r="AO67" s="99"/>
      <c r="AP67" s="99"/>
      <c r="AQ67" s="99"/>
      <c r="AR67" s="99"/>
      <c r="AS67" s="99"/>
      <c r="AT67" s="99"/>
      <c r="AU67" s="99"/>
      <c r="AV67" s="99"/>
      <c r="AW67" s="99"/>
      <c r="AX67" s="99"/>
      <c r="AY67" s="99"/>
      <c r="AZ67" s="99"/>
      <c r="BA67" s="99"/>
      <c r="BB67" s="99"/>
      <c r="BC67" s="99"/>
      <c r="BD67" s="99"/>
      <c r="BE67" s="99"/>
      <c r="BF67" s="99"/>
      <c r="BG67" s="99"/>
      <c r="BH67" s="99"/>
      <c r="BI67" s="99"/>
      <c r="BJ67" s="99"/>
      <c r="BK67" s="99"/>
      <c r="BL67" s="99"/>
      <c r="BM67" s="99"/>
      <c r="BN67" s="99"/>
      <c r="BO67" s="99"/>
      <c r="BP67" s="99"/>
      <c r="BQ67" s="99"/>
      <c r="BR67" s="99"/>
      <c r="BS67" s="99"/>
      <c r="BT67" s="99"/>
      <c r="BU67" s="99"/>
      <c r="BV67" s="99"/>
      <c r="BW67" s="99"/>
      <c r="BX67" s="99"/>
      <c r="BY67" s="99"/>
      <c r="BZ67" s="99"/>
      <c r="CA67" s="99"/>
      <c r="CB67" s="99"/>
      <c r="CC67" s="99"/>
      <c r="CD67" s="99"/>
      <c r="CE67" s="99"/>
      <c r="CF67" s="99"/>
      <c r="CG67" s="99"/>
      <c r="CH67" s="99"/>
      <c r="CI67" s="99"/>
      <c r="CJ67" s="99"/>
      <c r="CK67" s="99"/>
      <c r="CL67" s="99"/>
      <c r="CM67" s="99"/>
      <c r="CN67" s="99"/>
      <c r="CO67" s="99"/>
      <c r="CP67" s="99"/>
      <c r="CQ67" s="99"/>
      <c r="CR67" s="99"/>
      <c r="CS67" s="99"/>
      <c r="CT67" s="99"/>
      <c r="CU67" s="99"/>
      <c r="CV67" s="99"/>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99"/>
      <c r="FX67" s="99"/>
      <c r="FY67" s="99"/>
      <c r="FZ67" s="99"/>
      <c r="GA67" s="99"/>
      <c r="GB67" s="99"/>
      <c r="GC67" s="99"/>
      <c r="GD67" s="99"/>
      <c r="GE67" s="99"/>
      <c r="GF67" s="99"/>
      <c r="GG67" s="99"/>
      <c r="GH67" s="99"/>
      <c r="GI67" s="99"/>
      <c r="GJ67" s="99"/>
      <c r="GK67" s="99"/>
      <c r="GL67" s="99"/>
      <c r="GM67" s="99"/>
      <c r="GN67" s="99"/>
      <c r="GO67" s="99"/>
      <c r="GP67" s="99"/>
      <c r="GQ67" s="99"/>
      <c r="GR67" s="99"/>
      <c r="GS67" s="99"/>
      <c r="GT67" s="99"/>
      <c r="GU67" s="99"/>
      <c r="GV67" s="99"/>
      <c r="GW67" s="99"/>
      <c r="GX67" s="99"/>
      <c r="GY67" s="99"/>
      <c r="GZ67" s="99"/>
      <c r="HA67" s="99"/>
      <c r="HB67" s="99"/>
      <c r="HC67" s="99"/>
      <c r="HD67" s="99"/>
      <c r="HE67" s="99"/>
      <c r="HF67" s="99"/>
      <c r="HG67" s="99"/>
      <c r="HH67" s="99"/>
      <c r="HI67" s="99"/>
      <c r="HJ67" s="99"/>
      <c r="HK67" s="99"/>
      <c r="HL67" s="99"/>
      <c r="HM67" s="99"/>
      <c r="HN67" s="99"/>
      <c r="HO67" s="99"/>
      <c r="HP67" s="99"/>
      <c r="HQ67" s="99"/>
      <c r="HR67" s="99"/>
      <c r="HS67" s="99"/>
      <c r="HT67" s="99"/>
      <c r="HU67" s="99"/>
      <c r="HV67" s="99"/>
      <c r="HW67" s="99"/>
      <c r="HX67" s="99"/>
      <c r="HY67" s="99"/>
      <c r="HZ67" s="99"/>
      <c r="IA67" s="99"/>
      <c r="IB67" s="99"/>
      <c r="IC67" s="99"/>
      <c r="ID67" s="99"/>
      <c r="IE67" s="99"/>
      <c r="IF67" s="99"/>
      <c r="IG67" s="99"/>
      <c r="IH67" s="99"/>
      <c r="II67" s="99"/>
      <c r="IJ67" s="99"/>
      <c r="IK67" s="99"/>
      <c r="IL67" s="99"/>
      <c r="IM67" s="99"/>
      <c r="IN67" s="99"/>
      <c r="IO67" s="99"/>
      <c r="IP67" s="99"/>
      <c r="IQ67" s="99"/>
      <c r="IR67" s="99"/>
      <c r="IS67" s="99"/>
      <c r="IT67" s="99"/>
      <c r="IU67" s="99"/>
    </row>
    <row r="68" spans="1:255" s="99" customFormat="1" ht="16.5" customHeight="1">
      <c r="A68" s="92"/>
      <c r="B68" s="123" t="s">
        <v>21</v>
      </c>
      <c r="C68" s="105">
        <f t="shared" ref="C68:H68" si="24">C69</f>
        <v>0</v>
      </c>
      <c r="D68" s="124">
        <f t="shared" si="24"/>
        <v>0</v>
      </c>
      <c r="E68" s="124">
        <f t="shared" si="24"/>
        <v>0</v>
      </c>
      <c r="F68" s="124">
        <f t="shared" si="24"/>
        <v>0</v>
      </c>
      <c r="G68" s="124">
        <f t="shared" si="24"/>
        <v>0</v>
      </c>
      <c r="H68" s="124">
        <f t="shared" si="24"/>
        <v>0</v>
      </c>
      <c r="I68" s="96"/>
      <c r="J68" s="96"/>
      <c r="K68" s="90"/>
      <c r="L68" s="97"/>
      <c r="M68" s="97"/>
      <c r="N68" s="97"/>
      <c r="O68" s="97"/>
      <c r="P68" s="98"/>
      <c r="Q68" s="98"/>
      <c r="R68" s="98"/>
      <c r="S68" s="98"/>
    </row>
    <row r="69" spans="1:255" s="99" customFormat="1" ht="16.5" customHeight="1">
      <c r="A69" s="92"/>
      <c r="B69" s="125" t="s">
        <v>108</v>
      </c>
      <c r="C69" s="105"/>
      <c r="D69" s="106">
        <v>0</v>
      </c>
      <c r="E69" s="106">
        <v>0</v>
      </c>
      <c r="F69" s="106">
        <v>0</v>
      </c>
      <c r="G69" s="107"/>
      <c r="H69" s="107"/>
      <c r="I69" s="96"/>
      <c r="J69" s="96"/>
      <c r="K69" s="90"/>
      <c r="L69" s="97"/>
      <c r="M69" s="97"/>
      <c r="N69" s="97"/>
      <c r="O69" s="97"/>
      <c r="P69" s="98"/>
      <c r="Q69" s="98"/>
      <c r="R69" s="98"/>
      <c r="S69" s="98"/>
    </row>
    <row r="70" spans="1:255" s="91" customFormat="1" ht="16.5" customHeight="1">
      <c r="A70" s="110"/>
      <c r="B70" s="100" t="s">
        <v>23</v>
      </c>
      <c r="C70" s="101">
        <f t="shared" ref="C70:H70" si="25">+C71</f>
        <v>0</v>
      </c>
      <c r="D70" s="102">
        <f t="shared" si="25"/>
        <v>39000</v>
      </c>
      <c r="E70" s="102">
        <f t="shared" si="25"/>
        <v>39000</v>
      </c>
      <c r="F70" s="102">
        <f t="shared" si="25"/>
        <v>0</v>
      </c>
      <c r="G70" s="102">
        <f t="shared" si="25"/>
        <v>39000</v>
      </c>
      <c r="H70" s="102">
        <f t="shared" si="25"/>
        <v>39000</v>
      </c>
      <c r="I70" s="96"/>
      <c r="J70" s="96"/>
      <c r="K70" s="90"/>
      <c r="L70" s="97"/>
      <c r="M70" s="97"/>
      <c r="N70" s="97"/>
      <c r="O70" s="97"/>
      <c r="P70" s="98"/>
      <c r="Q70" s="98"/>
      <c r="R70" s="98"/>
      <c r="S70" s="98"/>
      <c r="T70" s="99"/>
      <c r="U70" s="99"/>
      <c r="V70" s="99"/>
      <c r="W70" s="99"/>
      <c r="X70" s="99"/>
      <c r="Y70" s="99"/>
      <c r="Z70" s="99"/>
      <c r="AA70" s="99"/>
      <c r="AB70" s="99"/>
      <c r="AC70" s="99"/>
      <c r="AD70" s="99"/>
      <c r="AE70" s="99"/>
      <c r="AF70" s="99"/>
      <c r="AG70" s="99"/>
      <c r="AH70" s="99"/>
      <c r="AI70" s="99"/>
      <c r="AJ70" s="99"/>
      <c r="AK70" s="99"/>
      <c r="AL70" s="99"/>
      <c r="AM70" s="99"/>
      <c r="AN70" s="99"/>
      <c r="AO70" s="99"/>
      <c r="AP70" s="99"/>
      <c r="AQ70" s="99"/>
      <c r="AR70" s="99"/>
      <c r="AS70" s="99"/>
      <c r="AT70" s="99"/>
      <c r="AU70" s="99"/>
      <c r="AV70" s="99"/>
      <c r="AW70" s="99"/>
      <c r="AX70" s="99"/>
      <c r="AY70" s="99"/>
      <c r="AZ70" s="99"/>
      <c r="BA70" s="99"/>
      <c r="BB70" s="99"/>
      <c r="BC70" s="99"/>
      <c r="BD70" s="99"/>
      <c r="BE70" s="99"/>
      <c r="BF70" s="99"/>
      <c r="BG70" s="99"/>
      <c r="BH70" s="99"/>
      <c r="BI70" s="99"/>
      <c r="BJ70" s="99"/>
      <c r="BK70" s="99"/>
      <c r="BL70" s="99"/>
      <c r="BM70" s="99"/>
      <c r="BN70" s="99"/>
      <c r="BO70" s="99"/>
      <c r="BP70" s="99"/>
      <c r="BQ70" s="99"/>
      <c r="BR70" s="99"/>
      <c r="BS70" s="99"/>
      <c r="BT70" s="99"/>
      <c r="BU70" s="99"/>
      <c r="BV70" s="99"/>
      <c r="BW70" s="99"/>
      <c r="BX70" s="99"/>
      <c r="BY70" s="99"/>
      <c r="BZ70" s="99"/>
      <c r="CA70" s="99"/>
      <c r="CB70" s="99"/>
      <c r="CC70" s="99"/>
      <c r="CD70" s="99"/>
      <c r="CE70" s="99"/>
      <c r="CF70" s="99"/>
      <c r="CG70" s="99"/>
      <c r="CH70" s="99"/>
      <c r="CI70" s="99"/>
      <c r="CJ70" s="99"/>
      <c r="CK70" s="99"/>
      <c r="CL70" s="99"/>
      <c r="CM70" s="99"/>
      <c r="CN70" s="99"/>
      <c r="CO70" s="99"/>
      <c r="CP70" s="99"/>
      <c r="CQ70" s="99"/>
      <c r="CR70" s="99"/>
      <c r="CS70" s="99"/>
      <c r="CT70" s="99"/>
      <c r="CU70" s="99"/>
      <c r="CV70" s="99"/>
      <c r="CW70" s="99"/>
      <c r="CX70" s="99"/>
      <c r="CY70" s="99"/>
      <c r="CZ70" s="99"/>
      <c r="DA70" s="99"/>
      <c r="DB70" s="99"/>
      <c r="DC70" s="99"/>
      <c r="DD70" s="99"/>
      <c r="DE70" s="99"/>
      <c r="DF70" s="99"/>
      <c r="DG70" s="99"/>
      <c r="DH70" s="99"/>
      <c r="DI70" s="99"/>
      <c r="DJ70" s="99"/>
      <c r="DK70" s="99"/>
      <c r="DL70" s="99"/>
      <c r="DM70" s="99"/>
      <c r="DN70" s="99"/>
      <c r="DO70" s="99"/>
      <c r="DP70" s="99"/>
      <c r="DQ70" s="99"/>
      <c r="DR70" s="99"/>
      <c r="DS70" s="99"/>
      <c r="DT70" s="99"/>
      <c r="DU70" s="99"/>
      <c r="DV70" s="99"/>
      <c r="DW70" s="99"/>
      <c r="DX70" s="99"/>
      <c r="DY70" s="99"/>
      <c r="DZ70" s="99"/>
      <c r="EA70" s="99"/>
      <c r="EB70" s="99"/>
      <c r="EC70" s="99"/>
      <c r="ED70" s="99"/>
      <c r="EE70" s="99"/>
      <c r="EF70" s="99"/>
      <c r="EG70" s="99"/>
      <c r="EH70" s="99"/>
      <c r="EI70" s="99"/>
      <c r="EJ70" s="99"/>
      <c r="EK70" s="99"/>
      <c r="EL70" s="99"/>
      <c r="EM70" s="99"/>
      <c r="EN70" s="99"/>
      <c r="EO70" s="99"/>
      <c r="EP70" s="99"/>
      <c r="EQ70" s="99"/>
      <c r="ER70" s="99"/>
      <c r="ES70" s="99"/>
      <c r="ET70" s="99"/>
      <c r="EU70" s="99"/>
      <c r="EV70" s="99"/>
      <c r="EW70" s="99"/>
      <c r="EX70" s="99"/>
      <c r="EY70" s="99"/>
      <c r="EZ70" s="99"/>
      <c r="FA70" s="99"/>
      <c r="FB70" s="99"/>
      <c r="FC70" s="99"/>
      <c r="FD70" s="99"/>
      <c r="FE70" s="99"/>
      <c r="FF70" s="99"/>
      <c r="FG70" s="99"/>
      <c r="FH70" s="99"/>
      <c r="FI70" s="99"/>
      <c r="FJ70" s="99"/>
      <c r="FK70" s="99"/>
      <c r="FL70" s="99"/>
      <c r="FM70" s="99"/>
      <c r="FN70" s="99"/>
      <c r="FO70" s="99"/>
      <c r="FP70" s="99"/>
      <c r="FQ70" s="99"/>
      <c r="FR70" s="99"/>
      <c r="FS70" s="99"/>
      <c r="FT70" s="99"/>
      <c r="FU70" s="99"/>
      <c r="FV70" s="99"/>
      <c r="FW70" s="99"/>
      <c r="FX70" s="99"/>
      <c r="FY70" s="99"/>
      <c r="FZ70" s="99"/>
      <c r="GA70" s="99"/>
      <c r="GB70" s="99"/>
      <c r="GC70" s="99"/>
      <c r="GD70" s="99"/>
      <c r="GE70" s="99"/>
      <c r="GF70" s="99"/>
      <c r="GG70" s="99"/>
      <c r="GH70" s="99"/>
      <c r="GI70" s="99"/>
      <c r="GJ70" s="99"/>
      <c r="GK70" s="99"/>
      <c r="GL70" s="99"/>
      <c r="GM70" s="99"/>
      <c r="GN70" s="99"/>
      <c r="GO70" s="99"/>
      <c r="GP70" s="99"/>
      <c r="GQ70" s="99"/>
      <c r="GR70" s="99"/>
      <c r="GS70" s="99"/>
      <c r="GT70" s="99"/>
      <c r="GU70" s="99"/>
      <c r="GV70" s="99"/>
      <c r="GW70" s="99"/>
      <c r="GX70" s="99"/>
      <c r="GY70" s="99"/>
      <c r="GZ70" s="99"/>
      <c r="HA70" s="99"/>
      <c r="HB70" s="99"/>
      <c r="HC70" s="99"/>
      <c r="HD70" s="99"/>
      <c r="HE70" s="99"/>
      <c r="HF70" s="99"/>
      <c r="HG70" s="99"/>
      <c r="HH70" s="99"/>
      <c r="HI70" s="99"/>
      <c r="HJ70" s="99"/>
      <c r="HK70" s="99"/>
      <c r="HL70" s="99"/>
      <c r="HM70" s="99"/>
      <c r="HN70" s="99"/>
      <c r="HO70" s="99"/>
      <c r="HP70" s="99"/>
      <c r="HQ70" s="99"/>
      <c r="HR70" s="99"/>
      <c r="HS70" s="99"/>
      <c r="HT70" s="99"/>
      <c r="HU70" s="99"/>
      <c r="HV70" s="99"/>
      <c r="HW70" s="99"/>
      <c r="HX70" s="99"/>
      <c r="HY70" s="99"/>
      <c r="HZ70" s="99"/>
      <c r="IA70" s="99"/>
      <c r="IB70" s="99"/>
      <c r="IC70" s="99"/>
      <c r="ID70" s="99"/>
      <c r="IE70" s="99"/>
      <c r="IF70" s="99"/>
      <c r="IG70" s="99"/>
      <c r="IH70" s="99"/>
      <c r="II70" s="99"/>
      <c r="IJ70" s="99"/>
      <c r="IK70" s="99"/>
      <c r="IL70" s="99"/>
      <c r="IM70" s="99"/>
      <c r="IN70" s="99"/>
      <c r="IO70" s="99"/>
      <c r="IP70" s="99"/>
      <c r="IQ70" s="99"/>
      <c r="IR70" s="99"/>
      <c r="IS70" s="99"/>
      <c r="IT70" s="99"/>
      <c r="IU70" s="99"/>
    </row>
    <row r="71" spans="1:255" s="99" customFormat="1" ht="16.5" customHeight="1">
      <c r="A71" s="92" t="s">
        <v>109</v>
      </c>
      <c r="B71" s="100" t="s">
        <v>25</v>
      </c>
      <c r="C71" s="101">
        <f t="shared" ref="C71:H71" si="26">+C72+C77</f>
        <v>0</v>
      </c>
      <c r="D71" s="102">
        <f t="shared" si="26"/>
        <v>39000</v>
      </c>
      <c r="E71" s="102">
        <f t="shared" si="26"/>
        <v>39000</v>
      </c>
      <c r="F71" s="102">
        <f t="shared" si="26"/>
        <v>0</v>
      </c>
      <c r="G71" s="102">
        <f t="shared" si="26"/>
        <v>39000</v>
      </c>
      <c r="H71" s="102">
        <f t="shared" si="26"/>
        <v>39000</v>
      </c>
      <c r="I71" s="96"/>
      <c r="J71" s="96"/>
      <c r="K71" s="90"/>
      <c r="L71" s="97"/>
      <c r="M71" s="97"/>
      <c r="N71" s="97"/>
      <c r="O71" s="97"/>
      <c r="P71" s="98"/>
      <c r="Q71" s="98"/>
      <c r="R71" s="98"/>
      <c r="S71" s="98"/>
    </row>
    <row r="72" spans="1:255" s="99" customFormat="1" ht="16.5" customHeight="1">
      <c r="A72" s="92"/>
      <c r="B72" s="100" t="s">
        <v>110</v>
      </c>
      <c r="C72" s="101">
        <f t="shared" ref="C72:H72" si="27">+C74+C76+C75+C73</f>
        <v>0</v>
      </c>
      <c r="D72" s="102">
        <f t="shared" si="27"/>
        <v>39000</v>
      </c>
      <c r="E72" s="102">
        <f t="shared" si="27"/>
        <v>39000</v>
      </c>
      <c r="F72" s="102">
        <f t="shared" si="27"/>
        <v>0</v>
      </c>
      <c r="G72" s="102">
        <f t="shared" si="27"/>
        <v>39000</v>
      </c>
      <c r="H72" s="102">
        <f t="shared" si="27"/>
        <v>39000</v>
      </c>
      <c r="I72" s="96"/>
      <c r="J72" s="96"/>
      <c r="K72" s="90"/>
      <c r="L72" s="97"/>
      <c r="M72" s="97"/>
      <c r="N72" s="97"/>
      <c r="O72" s="97"/>
      <c r="P72" s="98"/>
      <c r="Q72" s="98"/>
      <c r="R72" s="98"/>
      <c r="S72" s="98"/>
    </row>
    <row r="73" spans="1:255" s="99" customFormat="1" ht="16.5" customHeight="1">
      <c r="A73" s="92"/>
      <c r="B73" s="104" t="s">
        <v>111</v>
      </c>
      <c r="C73" s="101"/>
      <c r="D73" s="106">
        <v>0</v>
      </c>
      <c r="E73" s="106">
        <v>0</v>
      </c>
      <c r="F73" s="106">
        <v>0</v>
      </c>
      <c r="G73" s="107"/>
      <c r="H73" s="107"/>
      <c r="I73" s="96"/>
      <c r="J73" s="108"/>
      <c r="K73" s="90"/>
      <c r="L73" s="97"/>
      <c r="M73" s="97"/>
      <c r="N73" s="97"/>
      <c r="O73" s="97"/>
      <c r="P73" s="98"/>
      <c r="Q73" s="98"/>
      <c r="R73" s="98"/>
      <c r="S73" s="98"/>
      <c r="T73" s="91"/>
      <c r="U73" s="91"/>
      <c r="V73" s="91"/>
      <c r="W73" s="91"/>
      <c r="X73" s="91"/>
      <c r="Y73" s="91"/>
      <c r="Z73" s="91"/>
      <c r="AA73" s="91"/>
      <c r="AB73" s="91"/>
      <c r="AC73" s="91"/>
      <c r="AD73" s="91"/>
      <c r="AE73" s="91"/>
      <c r="AF73" s="91"/>
      <c r="AG73" s="91"/>
      <c r="AH73" s="91"/>
      <c r="AI73" s="91"/>
      <c r="AJ73" s="91"/>
      <c r="AK73" s="91"/>
      <c r="AL73" s="91"/>
      <c r="AM73" s="91"/>
      <c r="AN73" s="91"/>
      <c r="AO73" s="91"/>
      <c r="AP73" s="91"/>
      <c r="AQ73" s="91"/>
      <c r="AR73" s="91"/>
      <c r="AS73" s="91"/>
      <c r="AT73" s="91"/>
      <c r="AU73" s="91"/>
      <c r="AV73" s="91"/>
      <c r="AW73" s="91"/>
      <c r="AX73" s="91"/>
      <c r="AY73" s="91"/>
      <c r="AZ73" s="91"/>
      <c r="BA73" s="91"/>
      <c r="BB73" s="91"/>
      <c r="BC73" s="91"/>
      <c r="BD73" s="91"/>
      <c r="BE73" s="91"/>
      <c r="BF73" s="91"/>
      <c r="BG73" s="91"/>
      <c r="BH73" s="91"/>
      <c r="BI73" s="91"/>
      <c r="BJ73" s="91"/>
      <c r="BK73" s="91"/>
      <c r="BL73" s="91"/>
      <c r="BM73" s="91"/>
      <c r="BN73" s="91"/>
      <c r="BO73" s="91"/>
      <c r="BP73" s="91"/>
      <c r="BQ73" s="91"/>
      <c r="BR73" s="91"/>
      <c r="BS73" s="91"/>
      <c r="BT73" s="91"/>
      <c r="BU73" s="91"/>
      <c r="BV73" s="91"/>
      <c r="BW73" s="91"/>
      <c r="BX73" s="91"/>
      <c r="BY73" s="91"/>
      <c r="BZ73" s="91"/>
      <c r="CA73" s="91"/>
      <c r="CB73" s="91"/>
      <c r="CC73" s="91"/>
      <c r="CD73" s="91"/>
      <c r="CE73" s="91"/>
      <c r="CF73" s="91"/>
      <c r="CG73" s="91"/>
      <c r="CH73" s="91"/>
      <c r="CI73" s="91"/>
      <c r="CJ73" s="91"/>
      <c r="CK73" s="91"/>
      <c r="CL73" s="91"/>
      <c r="CM73" s="91"/>
      <c r="CN73" s="91"/>
      <c r="CO73" s="91"/>
      <c r="CP73" s="91"/>
      <c r="CQ73" s="91"/>
      <c r="CR73" s="91"/>
      <c r="CS73" s="91"/>
      <c r="CT73" s="91"/>
      <c r="CU73" s="91"/>
      <c r="CV73" s="91"/>
      <c r="CW73" s="91"/>
      <c r="CX73" s="91"/>
      <c r="CY73" s="91"/>
      <c r="CZ73" s="91"/>
      <c r="DA73" s="91"/>
      <c r="DB73" s="91"/>
      <c r="DC73" s="91"/>
      <c r="DD73" s="91"/>
      <c r="DE73" s="91"/>
      <c r="DF73" s="91"/>
      <c r="DG73" s="91"/>
      <c r="DH73" s="91"/>
      <c r="DI73" s="91"/>
      <c r="DJ73" s="91"/>
      <c r="DK73" s="91"/>
      <c r="DL73" s="91"/>
      <c r="DM73" s="91"/>
      <c r="DN73" s="91"/>
      <c r="DO73" s="91"/>
      <c r="DP73" s="91"/>
      <c r="DQ73" s="91"/>
      <c r="DR73" s="91"/>
      <c r="DS73" s="91"/>
      <c r="DT73" s="91"/>
      <c r="DU73" s="91"/>
      <c r="DV73" s="91"/>
      <c r="DW73" s="91"/>
      <c r="DX73" s="91"/>
      <c r="DY73" s="91"/>
      <c r="DZ73" s="91"/>
      <c r="EA73" s="91"/>
      <c r="EB73" s="91"/>
      <c r="EC73" s="91"/>
      <c r="ED73" s="91"/>
      <c r="EE73" s="91"/>
      <c r="EF73" s="91"/>
      <c r="EG73" s="91"/>
      <c r="EH73" s="91"/>
      <c r="EI73" s="91"/>
      <c r="EJ73" s="91"/>
      <c r="EK73" s="91"/>
      <c r="EL73" s="91"/>
      <c r="EM73" s="91"/>
      <c r="EN73" s="91"/>
      <c r="EO73" s="91"/>
      <c r="EP73" s="91"/>
      <c r="EQ73" s="91"/>
      <c r="ER73" s="91"/>
      <c r="ES73" s="91"/>
      <c r="ET73" s="91"/>
      <c r="EU73" s="91"/>
      <c r="EV73" s="91"/>
      <c r="EW73" s="91"/>
      <c r="EX73" s="91"/>
      <c r="EY73" s="91"/>
      <c r="EZ73" s="91"/>
      <c r="FA73" s="91"/>
      <c r="FB73" s="91"/>
      <c r="FC73" s="91"/>
      <c r="FD73" s="91"/>
      <c r="FE73" s="91"/>
      <c r="FF73" s="91"/>
      <c r="FG73" s="91"/>
      <c r="FH73" s="91"/>
      <c r="FI73" s="91"/>
      <c r="FJ73" s="91"/>
      <c r="FK73" s="91"/>
      <c r="FL73" s="91"/>
      <c r="FM73" s="91"/>
      <c r="FN73" s="91"/>
      <c r="FO73" s="91"/>
      <c r="FP73" s="91"/>
      <c r="FQ73" s="91"/>
      <c r="FR73" s="91"/>
      <c r="FS73" s="91"/>
      <c r="FT73" s="91"/>
      <c r="FU73" s="91"/>
      <c r="FV73" s="91"/>
      <c r="FW73" s="91"/>
      <c r="FX73" s="91"/>
      <c r="FY73" s="91"/>
      <c r="FZ73" s="91"/>
      <c r="GA73" s="91"/>
      <c r="GB73" s="91"/>
      <c r="GC73" s="91"/>
      <c r="GD73" s="91"/>
      <c r="GE73" s="91"/>
      <c r="GF73" s="91"/>
      <c r="GG73" s="91"/>
      <c r="GH73" s="91"/>
      <c r="GI73" s="91"/>
      <c r="GJ73" s="91"/>
      <c r="GK73" s="91"/>
      <c r="GL73" s="91"/>
      <c r="GM73" s="91"/>
      <c r="GN73" s="91"/>
      <c r="GO73" s="91"/>
      <c r="GP73" s="91"/>
      <c r="GQ73" s="91"/>
      <c r="GR73" s="91"/>
      <c r="GS73" s="91"/>
      <c r="GT73" s="91"/>
      <c r="GU73" s="91"/>
      <c r="GV73" s="91"/>
      <c r="GW73" s="91"/>
      <c r="GX73" s="91"/>
      <c r="GY73" s="91"/>
      <c r="GZ73" s="91"/>
      <c r="HA73" s="91"/>
      <c r="HB73" s="91"/>
      <c r="HC73" s="91"/>
      <c r="HD73" s="91"/>
      <c r="HE73" s="91"/>
      <c r="HF73" s="91"/>
      <c r="HG73" s="91"/>
      <c r="HH73" s="91"/>
      <c r="HI73" s="91"/>
      <c r="HJ73" s="91"/>
      <c r="HK73" s="91"/>
      <c r="HL73" s="91"/>
      <c r="HM73" s="91"/>
      <c r="HN73" s="91"/>
      <c r="HO73" s="91"/>
      <c r="HP73" s="91"/>
      <c r="HQ73" s="91"/>
      <c r="HR73" s="91"/>
      <c r="HS73" s="91"/>
      <c r="HT73" s="91"/>
      <c r="HU73" s="91"/>
      <c r="HV73" s="91"/>
      <c r="HW73" s="91"/>
      <c r="HX73" s="91"/>
      <c r="HY73" s="91"/>
      <c r="HZ73" s="91"/>
      <c r="IA73" s="91"/>
      <c r="IB73" s="91"/>
      <c r="IC73" s="91"/>
      <c r="ID73" s="91"/>
      <c r="IE73" s="91"/>
      <c r="IF73" s="91"/>
      <c r="IG73" s="91"/>
      <c r="IH73" s="91"/>
      <c r="II73" s="91"/>
      <c r="IJ73" s="91"/>
      <c r="IK73" s="91"/>
      <c r="IL73" s="91"/>
      <c r="IM73" s="91"/>
      <c r="IN73" s="91"/>
      <c r="IO73" s="91"/>
      <c r="IP73" s="91"/>
      <c r="IQ73" s="91"/>
      <c r="IR73" s="91"/>
      <c r="IS73" s="91"/>
      <c r="IT73" s="91"/>
      <c r="IU73" s="91"/>
    </row>
    <row r="74" spans="1:255" s="99" customFormat="1" ht="16.5" customHeight="1">
      <c r="A74" s="92" t="s">
        <v>112</v>
      </c>
      <c r="B74" s="109" t="s">
        <v>113</v>
      </c>
      <c r="C74" s="105"/>
      <c r="D74" s="106">
        <v>39000</v>
      </c>
      <c r="E74" s="106">
        <v>39000</v>
      </c>
      <c r="F74" s="106">
        <v>0</v>
      </c>
      <c r="G74" s="107">
        <v>39000</v>
      </c>
      <c r="H74" s="107">
        <v>39000</v>
      </c>
      <c r="I74" s="96"/>
      <c r="J74" s="108"/>
      <c r="K74" s="90"/>
      <c r="L74" s="97"/>
      <c r="M74" s="97"/>
      <c r="N74" s="97"/>
      <c r="O74" s="97"/>
      <c r="P74" s="98"/>
      <c r="Q74" s="98"/>
      <c r="R74" s="98"/>
      <c r="S74" s="98"/>
      <c r="T74" s="91"/>
      <c r="U74" s="91"/>
      <c r="V74" s="91"/>
      <c r="W74" s="91"/>
      <c r="X74" s="91"/>
      <c r="Y74" s="91"/>
      <c r="Z74" s="91"/>
      <c r="AA74" s="91"/>
      <c r="AB74" s="91"/>
      <c r="AC74" s="91"/>
      <c r="AD74" s="91"/>
      <c r="AE74" s="91"/>
      <c r="AF74" s="91"/>
      <c r="AG74" s="91"/>
      <c r="AH74" s="91"/>
      <c r="AI74" s="91"/>
      <c r="AJ74" s="91"/>
      <c r="AK74" s="91"/>
      <c r="AL74" s="91"/>
      <c r="AM74" s="91"/>
      <c r="AN74" s="91"/>
      <c r="AO74" s="91"/>
      <c r="AP74" s="91"/>
      <c r="AQ74" s="91"/>
      <c r="AR74" s="91"/>
      <c r="AS74" s="91"/>
      <c r="AT74" s="91"/>
      <c r="AU74" s="91"/>
      <c r="AV74" s="91"/>
      <c r="AW74" s="91"/>
      <c r="AX74" s="91"/>
      <c r="AY74" s="91"/>
      <c r="AZ74" s="91"/>
      <c r="BA74" s="91"/>
      <c r="BB74" s="91"/>
      <c r="BC74" s="91"/>
      <c r="BD74" s="91"/>
      <c r="BE74" s="91"/>
      <c r="BF74" s="91"/>
      <c r="BG74" s="91"/>
      <c r="BH74" s="91"/>
      <c r="BI74" s="91"/>
      <c r="BJ74" s="91"/>
      <c r="BK74" s="91"/>
      <c r="BL74" s="91"/>
      <c r="BM74" s="91"/>
      <c r="BN74" s="91"/>
      <c r="BO74" s="91"/>
      <c r="BP74" s="91"/>
      <c r="BQ74" s="91"/>
      <c r="BR74" s="91"/>
      <c r="BS74" s="91"/>
      <c r="BT74" s="91"/>
      <c r="BU74" s="91"/>
      <c r="BV74" s="91"/>
      <c r="BW74" s="91"/>
      <c r="BX74" s="91"/>
      <c r="BY74" s="91"/>
      <c r="BZ74" s="91"/>
      <c r="CA74" s="91"/>
      <c r="CB74" s="91"/>
      <c r="CC74" s="91"/>
      <c r="CD74" s="91"/>
      <c r="CE74" s="91"/>
      <c r="CF74" s="91"/>
      <c r="CG74" s="91"/>
      <c r="CH74" s="91"/>
      <c r="CI74" s="91"/>
      <c r="CJ74" s="91"/>
      <c r="CK74" s="91"/>
      <c r="CL74" s="91"/>
      <c r="CM74" s="91"/>
      <c r="CN74" s="91"/>
      <c r="CO74" s="91"/>
      <c r="CP74" s="91"/>
      <c r="CQ74" s="91"/>
      <c r="CR74" s="91"/>
      <c r="CS74" s="91"/>
      <c r="CT74" s="91"/>
      <c r="CU74" s="91"/>
      <c r="CV74" s="91"/>
      <c r="CW74" s="91"/>
      <c r="CX74" s="91"/>
      <c r="CY74" s="91"/>
      <c r="CZ74" s="91"/>
      <c r="DA74" s="91"/>
      <c r="DB74" s="91"/>
      <c r="DC74" s="91"/>
      <c r="DD74" s="91"/>
      <c r="DE74" s="91"/>
      <c r="DF74" s="91"/>
      <c r="DG74" s="91"/>
      <c r="DH74" s="91"/>
      <c r="DI74" s="91"/>
      <c r="DJ74" s="91"/>
      <c r="DK74" s="91"/>
      <c r="DL74" s="91"/>
      <c r="DM74" s="91"/>
      <c r="DN74" s="91"/>
      <c r="DO74" s="91"/>
      <c r="DP74" s="91"/>
      <c r="DQ74" s="91"/>
      <c r="DR74" s="91"/>
      <c r="DS74" s="91"/>
      <c r="DT74" s="91"/>
      <c r="DU74" s="91"/>
      <c r="DV74" s="91"/>
      <c r="DW74" s="91"/>
      <c r="DX74" s="91"/>
      <c r="DY74" s="91"/>
      <c r="DZ74" s="91"/>
      <c r="EA74" s="91"/>
      <c r="EB74" s="91"/>
      <c r="EC74" s="91"/>
      <c r="ED74" s="91"/>
      <c r="EE74" s="91"/>
      <c r="EF74" s="91"/>
      <c r="EG74" s="91"/>
      <c r="EH74" s="91"/>
      <c r="EI74" s="91"/>
      <c r="EJ74" s="91"/>
      <c r="EK74" s="91"/>
      <c r="EL74" s="91"/>
      <c r="EM74" s="91"/>
      <c r="EN74" s="91"/>
      <c r="EO74" s="91"/>
      <c r="EP74" s="91"/>
      <c r="EQ74" s="91"/>
      <c r="ER74" s="91"/>
      <c r="ES74" s="91"/>
      <c r="ET74" s="91"/>
      <c r="EU74" s="91"/>
      <c r="EV74" s="91"/>
      <c r="EW74" s="91"/>
      <c r="EX74" s="91"/>
      <c r="EY74" s="91"/>
      <c r="EZ74" s="91"/>
      <c r="FA74" s="91"/>
      <c r="FB74" s="91"/>
      <c r="FC74" s="91"/>
      <c r="FD74" s="91"/>
      <c r="FE74" s="91"/>
      <c r="FF74" s="91"/>
      <c r="FG74" s="91"/>
      <c r="FH74" s="91"/>
      <c r="FI74" s="91"/>
      <c r="FJ74" s="91"/>
      <c r="FK74" s="91"/>
      <c r="FL74" s="91"/>
      <c r="FM74" s="91"/>
      <c r="FN74" s="91"/>
      <c r="FO74" s="91"/>
      <c r="FP74" s="91"/>
      <c r="FQ74" s="91"/>
      <c r="FR74" s="91"/>
      <c r="FS74" s="91"/>
      <c r="FT74" s="91"/>
      <c r="FU74" s="91"/>
      <c r="FV74" s="91"/>
      <c r="FW74" s="91"/>
      <c r="FX74" s="91"/>
      <c r="FY74" s="91"/>
      <c r="FZ74" s="91"/>
      <c r="GA74" s="91"/>
      <c r="GB74" s="91"/>
      <c r="GC74" s="91"/>
      <c r="GD74" s="91"/>
      <c r="GE74" s="91"/>
      <c r="GF74" s="91"/>
      <c r="GG74" s="91"/>
      <c r="GH74" s="91"/>
      <c r="GI74" s="91"/>
      <c r="GJ74" s="91"/>
      <c r="GK74" s="91"/>
      <c r="GL74" s="91"/>
      <c r="GM74" s="91"/>
      <c r="GN74" s="91"/>
      <c r="GO74" s="91"/>
      <c r="GP74" s="91"/>
      <c r="GQ74" s="91"/>
      <c r="GR74" s="91"/>
      <c r="GS74" s="91"/>
      <c r="GT74" s="91"/>
      <c r="GU74" s="91"/>
      <c r="GV74" s="91"/>
      <c r="GW74" s="91"/>
      <c r="GX74" s="91"/>
      <c r="GY74" s="91"/>
      <c r="GZ74" s="91"/>
      <c r="HA74" s="91"/>
      <c r="HB74" s="91"/>
      <c r="HC74" s="91"/>
      <c r="HD74" s="91"/>
      <c r="HE74" s="91"/>
      <c r="HF74" s="91"/>
      <c r="HG74" s="91"/>
      <c r="HH74" s="91"/>
      <c r="HI74" s="91"/>
      <c r="HJ74" s="91"/>
      <c r="HK74" s="91"/>
      <c r="HL74" s="91"/>
      <c r="HM74" s="91"/>
      <c r="HN74" s="91"/>
      <c r="HO74" s="91"/>
      <c r="HP74" s="91"/>
      <c r="HQ74" s="91"/>
      <c r="HR74" s="91"/>
      <c r="HS74" s="91"/>
      <c r="HT74" s="91"/>
      <c r="HU74" s="91"/>
      <c r="HV74" s="91"/>
      <c r="HW74" s="91"/>
      <c r="HX74" s="91"/>
      <c r="HY74" s="91"/>
      <c r="HZ74" s="91"/>
      <c r="IA74" s="91"/>
      <c r="IB74" s="91"/>
      <c r="IC74" s="91"/>
      <c r="ID74" s="91"/>
      <c r="IE74" s="91"/>
      <c r="IF74" s="91"/>
      <c r="IG74" s="91"/>
      <c r="IH74" s="91"/>
      <c r="II74" s="91"/>
      <c r="IJ74" s="91"/>
      <c r="IK74" s="91"/>
      <c r="IL74" s="91"/>
      <c r="IM74" s="91"/>
      <c r="IN74" s="91"/>
      <c r="IO74" s="91"/>
      <c r="IP74" s="91"/>
      <c r="IQ74" s="91"/>
      <c r="IR74" s="91"/>
      <c r="IS74" s="91"/>
      <c r="IT74" s="91"/>
      <c r="IU74" s="91"/>
    </row>
    <row r="75" spans="1:255" s="99" customFormat="1" ht="16.5" customHeight="1">
      <c r="A75" s="92" t="s">
        <v>114</v>
      </c>
      <c r="B75" s="104" t="s">
        <v>115</v>
      </c>
      <c r="C75" s="105"/>
      <c r="D75" s="106">
        <v>0</v>
      </c>
      <c r="E75" s="106">
        <v>0</v>
      </c>
      <c r="F75" s="106">
        <v>0</v>
      </c>
      <c r="G75" s="107"/>
      <c r="H75" s="107"/>
      <c r="I75" s="96"/>
      <c r="J75" s="108"/>
      <c r="K75" s="90"/>
      <c r="L75" s="97"/>
      <c r="M75" s="97"/>
      <c r="N75" s="97"/>
      <c r="O75" s="97"/>
      <c r="P75" s="98"/>
      <c r="Q75" s="98"/>
      <c r="R75" s="98"/>
      <c r="S75" s="98"/>
      <c r="T75" s="91"/>
      <c r="U75" s="91"/>
      <c r="V75" s="91"/>
      <c r="W75" s="91"/>
      <c r="X75" s="91"/>
      <c r="Y75" s="91"/>
      <c r="Z75" s="91"/>
      <c r="AA75" s="91"/>
      <c r="AB75" s="91"/>
      <c r="AC75" s="91"/>
      <c r="AD75" s="91"/>
      <c r="AE75" s="91"/>
      <c r="AF75" s="91"/>
      <c r="AG75" s="91"/>
      <c r="AH75" s="91"/>
      <c r="AI75" s="91"/>
      <c r="AJ75" s="91"/>
      <c r="AK75" s="91"/>
      <c r="AL75" s="91"/>
      <c r="AM75" s="91"/>
      <c r="AN75" s="91"/>
      <c r="AO75" s="91"/>
      <c r="AP75" s="91"/>
      <c r="AQ75" s="91"/>
      <c r="AR75" s="91"/>
      <c r="AS75" s="91"/>
      <c r="AT75" s="91"/>
      <c r="AU75" s="91"/>
      <c r="AV75" s="91"/>
      <c r="AW75" s="91"/>
      <c r="AX75" s="91"/>
      <c r="AY75" s="91"/>
      <c r="AZ75" s="91"/>
      <c r="BA75" s="91"/>
      <c r="BB75" s="91"/>
      <c r="BC75" s="91"/>
      <c r="BD75" s="91"/>
      <c r="BE75" s="91"/>
      <c r="BF75" s="91"/>
      <c r="BG75" s="91"/>
      <c r="BH75" s="91"/>
      <c r="BI75" s="91"/>
      <c r="BJ75" s="91"/>
      <c r="BK75" s="91"/>
      <c r="BL75" s="91"/>
      <c r="BM75" s="91"/>
      <c r="BN75" s="91"/>
      <c r="BO75" s="91"/>
      <c r="BP75" s="91"/>
      <c r="BQ75" s="91"/>
      <c r="BR75" s="91"/>
      <c r="BS75" s="91"/>
      <c r="BT75" s="91"/>
      <c r="BU75" s="91"/>
      <c r="BV75" s="91"/>
      <c r="BW75" s="91"/>
      <c r="BX75" s="91"/>
      <c r="BY75" s="91"/>
      <c r="BZ75" s="91"/>
      <c r="CA75" s="91"/>
      <c r="CB75" s="91"/>
      <c r="CC75" s="91"/>
      <c r="CD75" s="91"/>
      <c r="CE75" s="91"/>
      <c r="CF75" s="91"/>
      <c r="CG75" s="91"/>
      <c r="CH75" s="91"/>
      <c r="CI75" s="91"/>
      <c r="CJ75" s="91"/>
      <c r="CK75" s="91"/>
      <c r="CL75" s="91"/>
      <c r="CM75" s="91"/>
      <c r="CN75" s="91"/>
      <c r="CO75" s="91"/>
      <c r="CP75" s="91"/>
      <c r="CQ75" s="91"/>
      <c r="CR75" s="91"/>
      <c r="CS75" s="91"/>
      <c r="CT75" s="91"/>
      <c r="CU75" s="91"/>
      <c r="CV75" s="91"/>
      <c r="CW75" s="91"/>
      <c r="CX75" s="91"/>
      <c r="CY75" s="91"/>
      <c r="CZ75" s="91"/>
      <c r="DA75" s="91"/>
      <c r="DB75" s="91"/>
      <c r="DC75" s="91"/>
      <c r="DD75" s="91"/>
      <c r="DE75" s="91"/>
      <c r="DF75" s="91"/>
      <c r="DG75" s="91"/>
      <c r="DH75" s="91"/>
      <c r="DI75" s="91"/>
      <c r="DJ75" s="91"/>
      <c r="DK75" s="91"/>
      <c r="DL75" s="91"/>
      <c r="DM75" s="91"/>
      <c r="DN75" s="91"/>
      <c r="DO75" s="91"/>
      <c r="DP75" s="91"/>
      <c r="DQ75" s="91"/>
      <c r="DR75" s="91"/>
      <c r="DS75" s="91"/>
      <c r="DT75" s="91"/>
      <c r="DU75" s="91"/>
      <c r="DV75" s="91"/>
      <c r="DW75" s="91"/>
      <c r="DX75" s="91"/>
      <c r="DY75" s="91"/>
      <c r="DZ75" s="91"/>
      <c r="EA75" s="91"/>
      <c r="EB75" s="91"/>
      <c r="EC75" s="91"/>
      <c r="ED75" s="91"/>
      <c r="EE75" s="91"/>
      <c r="EF75" s="91"/>
      <c r="EG75" s="91"/>
      <c r="EH75" s="91"/>
      <c r="EI75" s="91"/>
      <c r="EJ75" s="91"/>
      <c r="EK75" s="91"/>
      <c r="EL75" s="91"/>
      <c r="EM75" s="91"/>
      <c r="EN75" s="91"/>
      <c r="EO75" s="91"/>
      <c r="EP75" s="91"/>
      <c r="EQ75" s="91"/>
      <c r="ER75" s="91"/>
      <c r="ES75" s="91"/>
      <c r="ET75" s="91"/>
      <c r="EU75" s="91"/>
      <c r="EV75" s="91"/>
      <c r="EW75" s="91"/>
      <c r="EX75" s="91"/>
      <c r="EY75" s="91"/>
      <c r="EZ75" s="91"/>
      <c r="FA75" s="91"/>
      <c r="FB75" s="91"/>
      <c r="FC75" s="91"/>
      <c r="FD75" s="91"/>
      <c r="FE75" s="91"/>
      <c r="FF75" s="91"/>
      <c r="FG75" s="91"/>
      <c r="FH75" s="91"/>
      <c r="FI75" s="91"/>
      <c r="FJ75" s="91"/>
      <c r="FK75" s="91"/>
      <c r="FL75" s="91"/>
      <c r="FM75" s="91"/>
      <c r="FN75" s="91"/>
      <c r="FO75" s="91"/>
      <c r="FP75" s="91"/>
      <c r="FQ75" s="91"/>
      <c r="FR75" s="91"/>
      <c r="FS75" s="91"/>
      <c r="FT75" s="91"/>
      <c r="FU75" s="91"/>
      <c r="FV75" s="91"/>
      <c r="FW75" s="91"/>
      <c r="FX75" s="91"/>
      <c r="FY75" s="91"/>
      <c r="FZ75" s="91"/>
      <c r="GA75" s="91"/>
      <c r="GB75" s="91"/>
      <c r="GC75" s="91"/>
      <c r="GD75" s="91"/>
      <c r="GE75" s="91"/>
      <c r="GF75" s="91"/>
      <c r="GG75" s="91"/>
      <c r="GH75" s="91"/>
      <c r="GI75" s="91"/>
      <c r="GJ75" s="91"/>
      <c r="GK75" s="91"/>
      <c r="GL75" s="91"/>
      <c r="GM75" s="91"/>
      <c r="GN75" s="91"/>
      <c r="GO75" s="91"/>
      <c r="GP75" s="91"/>
      <c r="GQ75" s="91"/>
      <c r="GR75" s="91"/>
      <c r="GS75" s="91"/>
      <c r="GT75" s="91"/>
      <c r="GU75" s="91"/>
      <c r="GV75" s="91"/>
      <c r="GW75" s="91"/>
      <c r="GX75" s="91"/>
      <c r="GY75" s="91"/>
      <c r="GZ75" s="91"/>
      <c r="HA75" s="91"/>
      <c r="HB75" s="91"/>
      <c r="HC75" s="91"/>
      <c r="HD75" s="91"/>
      <c r="HE75" s="91"/>
      <c r="HF75" s="91"/>
      <c r="HG75" s="91"/>
      <c r="HH75" s="91"/>
      <c r="HI75" s="91"/>
      <c r="HJ75" s="91"/>
      <c r="HK75" s="91"/>
      <c r="HL75" s="91"/>
      <c r="HM75" s="91"/>
      <c r="HN75" s="91"/>
      <c r="HO75" s="91"/>
      <c r="HP75" s="91"/>
      <c r="HQ75" s="91"/>
      <c r="HR75" s="91"/>
      <c r="HS75" s="91"/>
      <c r="HT75" s="91"/>
      <c r="HU75" s="91"/>
      <c r="HV75" s="91"/>
      <c r="HW75" s="91"/>
      <c r="HX75" s="91"/>
      <c r="HY75" s="91"/>
      <c r="HZ75" s="91"/>
      <c r="IA75" s="91"/>
      <c r="IB75" s="91"/>
      <c r="IC75" s="91"/>
      <c r="ID75" s="91"/>
      <c r="IE75" s="91"/>
      <c r="IF75" s="91"/>
      <c r="IG75" s="91"/>
      <c r="IH75" s="91"/>
      <c r="II75" s="91"/>
      <c r="IJ75" s="91"/>
      <c r="IK75" s="91"/>
      <c r="IL75" s="91"/>
      <c r="IM75" s="91"/>
      <c r="IN75" s="91"/>
      <c r="IO75" s="91"/>
      <c r="IP75" s="91"/>
      <c r="IQ75" s="91"/>
      <c r="IR75" s="91"/>
      <c r="IS75" s="91"/>
      <c r="IT75" s="91"/>
      <c r="IU75" s="91"/>
    </row>
    <row r="76" spans="1:255" s="99" customFormat="1" ht="16.5" customHeight="1">
      <c r="A76" s="92"/>
      <c r="B76" s="109" t="s">
        <v>116</v>
      </c>
      <c r="C76" s="105"/>
      <c r="D76" s="106">
        <v>0</v>
      </c>
      <c r="E76" s="106">
        <v>0</v>
      </c>
      <c r="F76" s="106">
        <v>0</v>
      </c>
      <c r="G76" s="107">
        <v>0</v>
      </c>
      <c r="H76" s="107"/>
      <c r="I76" s="96"/>
      <c r="J76" s="108"/>
      <c r="K76" s="90"/>
      <c r="L76" s="97"/>
      <c r="M76" s="97"/>
      <c r="N76" s="97"/>
      <c r="O76" s="97"/>
      <c r="P76" s="98"/>
      <c r="Q76" s="98"/>
      <c r="R76" s="98"/>
      <c r="S76" s="98"/>
      <c r="T76" s="91"/>
      <c r="U76" s="91"/>
      <c r="V76" s="91"/>
      <c r="W76" s="91"/>
      <c r="X76" s="91"/>
      <c r="Y76" s="91"/>
      <c r="Z76" s="91"/>
      <c r="AA76" s="91"/>
      <c r="AB76" s="91"/>
      <c r="AC76" s="91"/>
      <c r="AD76" s="91"/>
      <c r="AE76" s="91"/>
      <c r="AF76" s="91"/>
      <c r="AG76" s="91"/>
      <c r="AH76" s="91"/>
      <c r="AI76" s="91"/>
      <c r="AJ76" s="91"/>
      <c r="AK76" s="91"/>
      <c r="AL76" s="91"/>
      <c r="AM76" s="91"/>
      <c r="AN76" s="91"/>
      <c r="AO76" s="91"/>
      <c r="AP76" s="91"/>
      <c r="AQ76" s="91"/>
      <c r="AR76" s="91"/>
      <c r="AS76" s="91"/>
      <c r="AT76" s="91"/>
      <c r="AU76" s="91"/>
      <c r="AV76" s="91"/>
      <c r="AW76" s="91"/>
      <c r="AX76" s="91"/>
      <c r="AY76" s="91"/>
      <c r="AZ76" s="91"/>
      <c r="BA76" s="91"/>
      <c r="BB76" s="91"/>
      <c r="BC76" s="91"/>
      <c r="BD76" s="91"/>
      <c r="BE76" s="91"/>
      <c r="BF76" s="91"/>
      <c r="BG76" s="91"/>
      <c r="BH76" s="91"/>
      <c r="BI76" s="91"/>
      <c r="BJ76" s="91"/>
      <c r="BK76" s="91"/>
      <c r="BL76" s="91"/>
      <c r="BM76" s="91"/>
      <c r="BN76" s="91"/>
      <c r="BO76" s="91"/>
      <c r="BP76" s="91"/>
      <c r="BQ76" s="91"/>
      <c r="BR76" s="91"/>
      <c r="BS76" s="91"/>
      <c r="BT76" s="91"/>
      <c r="BU76" s="91"/>
      <c r="BV76" s="91"/>
      <c r="BW76" s="91"/>
      <c r="BX76" s="91"/>
      <c r="BY76" s="91"/>
      <c r="BZ76" s="91"/>
      <c r="CA76" s="91"/>
      <c r="CB76" s="91"/>
      <c r="CC76" s="91"/>
      <c r="CD76" s="91"/>
      <c r="CE76" s="91"/>
      <c r="CF76" s="91"/>
      <c r="CG76" s="91"/>
      <c r="CH76" s="91"/>
      <c r="CI76" s="91"/>
      <c r="CJ76" s="91"/>
      <c r="CK76" s="91"/>
      <c r="CL76" s="91"/>
      <c r="CM76" s="91"/>
      <c r="CN76" s="91"/>
      <c r="CO76" s="91"/>
      <c r="CP76" s="91"/>
      <c r="CQ76" s="91"/>
      <c r="CR76" s="91"/>
      <c r="CS76" s="91"/>
      <c r="CT76" s="91"/>
      <c r="CU76" s="91"/>
      <c r="CV76" s="91"/>
      <c r="CW76" s="91"/>
      <c r="CX76" s="91"/>
      <c r="CY76" s="91"/>
      <c r="CZ76" s="91"/>
      <c r="DA76" s="91"/>
      <c r="DB76" s="91"/>
      <c r="DC76" s="91"/>
      <c r="DD76" s="91"/>
      <c r="DE76" s="91"/>
      <c r="DF76" s="91"/>
      <c r="DG76" s="91"/>
      <c r="DH76" s="91"/>
      <c r="DI76" s="91"/>
      <c r="DJ76" s="91"/>
      <c r="DK76" s="91"/>
      <c r="DL76" s="91"/>
      <c r="DM76" s="91"/>
      <c r="DN76" s="91"/>
      <c r="DO76" s="91"/>
      <c r="DP76" s="91"/>
      <c r="DQ76" s="91"/>
      <c r="DR76" s="91"/>
      <c r="DS76" s="91"/>
      <c r="DT76" s="91"/>
      <c r="DU76" s="91"/>
      <c r="DV76" s="91"/>
      <c r="DW76" s="91"/>
      <c r="DX76" s="91"/>
      <c r="DY76" s="91"/>
      <c r="DZ76" s="91"/>
      <c r="EA76" s="91"/>
      <c r="EB76" s="91"/>
      <c r="EC76" s="91"/>
      <c r="ED76" s="91"/>
      <c r="EE76" s="91"/>
      <c r="EF76" s="91"/>
      <c r="EG76" s="91"/>
      <c r="EH76" s="91"/>
      <c r="EI76" s="91"/>
      <c r="EJ76" s="91"/>
      <c r="EK76" s="91"/>
      <c r="EL76" s="91"/>
      <c r="EM76" s="91"/>
      <c r="EN76" s="91"/>
      <c r="EO76" s="91"/>
      <c r="EP76" s="91"/>
      <c r="EQ76" s="91"/>
      <c r="ER76" s="91"/>
      <c r="ES76" s="91"/>
      <c r="ET76" s="91"/>
      <c r="EU76" s="91"/>
      <c r="EV76" s="91"/>
      <c r="EW76" s="91"/>
      <c r="EX76" s="91"/>
      <c r="EY76" s="91"/>
      <c r="EZ76" s="91"/>
      <c r="FA76" s="91"/>
      <c r="FB76" s="91"/>
      <c r="FC76" s="91"/>
      <c r="FD76" s="91"/>
      <c r="FE76" s="91"/>
      <c r="FF76" s="91"/>
      <c r="FG76" s="91"/>
      <c r="FH76" s="91"/>
      <c r="FI76" s="91"/>
      <c r="FJ76" s="91"/>
      <c r="FK76" s="91"/>
      <c r="FL76" s="91"/>
      <c r="FM76" s="91"/>
      <c r="FN76" s="91"/>
      <c r="FO76" s="91"/>
      <c r="FP76" s="91"/>
      <c r="FQ76" s="91"/>
      <c r="FR76" s="91"/>
      <c r="FS76" s="91"/>
      <c r="FT76" s="91"/>
      <c r="FU76" s="91"/>
      <c r="FV76" s="91"/>
      <c r="FW76" s="91"/>
      <c r="FX76" s="91"/>
      <c r="FY76" s="91"/>
      <c r="FZ76" s="91"/>
      <c r="GA76" s="91"/>
      <c r="GB76" s="91"/>
      <c r="GC76" s="91"/>
      <c r="GD76" s="91"/>
      <c r="GE76" s="91"/>
      <c r="GF76" s="91"/>
      <c r="GG76" s="91"/>
      <c r="GH76" s="91"/>
      <c r="GI76" s="91"/>
      <c r="GJ76" s="91"/>
      <c r="GK76" s="91"/>
      <c r="GL76" s="91"/>
      <c r="GM76" s="91"/>
      <c r="GN76" s="91"/>
      <c r="GO76" s="91"/>
      <c r="GP76" s="91"/>
      <c r="GQ76" s="91"/>
      <c r="GR76" s="91"/>
      <c r="GS76" s="91"/>
      <c r="GT76" s="91"/>
      <c r="GU76" s="91"/>
      <c r="GV76" s="91"/>
      <c r="GW76" s="91"/>
      <c r="GX76" s="91"/>
      <c r="GY76" s="91"/>
      <c r="GZ76" s="91"/>
      <c r="HA76" s="91"/>
      <c r="HB76" s="91"/>
      <c r="HC76" s="91"/>
      <c r="HD76" s="91"/>
      <c r="HE76" s="91"/>
      <c r="HF76" s="91"/>
      <c r="HG76" s="91"/>
      <c r="HH76" s="91"/>
      <c r="HI76" s="91"/>
      <c r="HJ76" s="91"/>
      <c r="HK76" s="91"/>
      <c r="HL76" s="91"/>
      <c r="HM76" s="91"/>
      <c r="HN76" s="91"/>
      <c r="HO76" s="91"/>
      <c r="HP76" s="91"/>
      <c r="HQ76" s="91"/>
      <c r="HR76" s="91"/>
      <c r="HS76" s="91"/>
      <c r="HT76" s="91"/>
      <c r="HU76" s="91"/>
      <c r="HV76" s="91"/>
      <c r="HW76" s="91"/>
      <c r="HX76" s="91"/>
      <c r="HY76" s="91"/>
      <c r="HZ76" s="91"/>
      <c r="IA76" s="91"/>
      <c r="IB76" s="91"/>
      <c r="IC76" s="91"/>
      <c r="ID76" s="91"/>
      <c r="IE76" s="91"/>
      <c r="IF76" s="91"/>
      <c r="IG76" s="91"/>
      <c r="IH76" s="91"/>
      <c r="II76" s="91"/>
      <c r="IJ76" s="91"/>
      <c r="IK76" s="91"/>
      <c r="IL76" s="91"/>
      <c r="IM76" s="91"/>
      <c r="IN76" s="91"/>
      <c r="IO76" s="91"/>
      <c r="IP76" s="91"/>
      <c r="IQ76" s="91"/>
      <c r="IR76" s="91"/>
      <c r="IS76" s="91"/>
      <c r="IT76" s="91"/>
      <c r="IU76" s="91"/>
    </row>
    <row r="77" spans="1:255" s="91" customFormat="1" ht="16.5" customHeight="1">
      <c r="A77" s="110" t="s">
        <v>117</v>
      </c>
      <c r="B77" s="104" t="s">
        <v>118</v>
      </c>
      <c r="C77" s="105"/>
      <c r="D77" s="106">
        <v>0</v>
      </c>
      <c r="E77" s="106">
        <v>0</v>
      </c>
      <c r="F77" s="106">
        <v>0</v>
      </c>
      <c r="G77" s="107"/>
      <c r="H77" s="107"/>
      <c r="I77" s="96"/>
      <c r="J77" s="108"/>
      <c r="K77" s="90"/>
      <c r="L77" s="97"/>
      <c r="M77" s="97"/>
      <c r="N77" s="97"/>
      <c r="O77" s="97"/>
      <c r="P77" s="98"/>
      <c r="Q77" s="98"/>
      <c r="R77" s="98"/>
      <c r="S77" s="98"/>
    </row>
    <row r="78" spans="1:255" s="91" customFormat="1" ht="16.5" customHeight="1">
      <c r="A78" s="110"/>
      <c r="B78" s="109" t="s">
        <v>119</v>
      </c>
      <c r="C78" s="105"/>
      <c r="D78" s="106">
        <v>0</v>
      </c>
      <c r="E78" s="106">
        <v>0</v>
      </c>
      <c r="F78" s="106">
        <v>0</v>
      </c>
      <c r="G78" s="107"/>
      <c r="H78" s="107"/>
      <c r="I78" s="96"/>
      <c r="J78" s="108"/>
      <c r="K78" s="90"/>
      <c r="L78" s="97"/>
      <c r="M78" s="97"/>
      <c r="N78" s="97"/>
      <c r="O78" s="97"/>
      <c r="P78" s="98"/>
      <c r="Q78" s="98"/>
      <c r="R78" s="98"/>
      <c r="S78" s="98"/>
    </row>
    <row r="79" spans="1:255" s="91" customFormat="1" ht="16.5" customHeight="1">
      <c r="A79" s="110" t="s">
        <v>120</v>
      </c>
      <c r="B79" s="109" t="s">
        <v>121</v>
      </c>
      <c r="C79" s="94">
        <f t="shared" ref="C79:H79" si="28">+C38-C81+C24+C70+C167+C68</f>
        <v>0</v>
      </c>
      <c r="D79" s="95">
        <f t="shared" si="28"/>
        <v>34548130</v>
      </c>
      <c r="E79" s="95">
        <f t="shared" si="28"/>
        <v>39690190</v>
      </c>
      <c r="F79" s="95">
        <f t="shared" si="28"/>
        <v>0</v>
      </c>
      <c r="G79" s="95">
        <f t="shared" si="28"/>
        <v>39678721.870000012</v>
      </c>
      <c r="H79" s="95">
        <f t="shared" si="28"/>
        <v>3990636.8400000064</v>
      </c>
      <c r="I79" s="96"/>
      <c r="J79" s="116"/>
      <c r="K79" s="90"/>
      <c r="L79" s="97"/>
      <c r="M79" s="97"/>
      <c r="N79" s="97"/>
      <c r="O79" s="97"/>
      <c r="P79" s="98"/>
      <c r="Q79" s="98"/>
      <c r="R79" s="98"/>
      <c r="S79" s="98"/>
      <c r="T79" s="117"/>
      <c r="U79" s="117"/>
      <c r="V79" s="117"/>
      <c r="W79" s="117"/>
      <c r="X79" s="117"/>
      <c r="Y79" s="117"/>
      <c r="Z79" s="117"/>
      <c r="AA79" s="117"/>
      <c r="AB79" s="117"/>
      <c r="AC79" s="117"/>
      <c r="AD79" s="117"/>
      <c r="AE79" s="117"/>
      <c r="AF79" s="117"/>
      <c r="AG79" s="117"/>
      <c r="AH79" s="117"/>
      <c r="AI79" s="117"/>
      <c r="AJ79" s="117"/>
      <c r="AK79" s="117"/>
      <c r="AL79" s="117"/>
      <c r="AM79" s="117"/>
      <c r="AN79" s="117"/>
      <c r="AO79" s="117"/>
      <c r="AP79" s="117"/>
      <c r="AQ79" s="117"/>
      <c r="AR79" s="117"/>
      <c r="AS79" s="117"/>
      <c r="AT79" s="117"/>
      <c r="AU79" s="117"/>
      <c r="AV79" s="117"/>
      <c r="AW79" s="117"/>
      <c r="AX79" s="117"/>
      <c r="AY79" s="117"/>
      <c r="AZ79" s="117"/>
      <c r="BA79" s="117"/>
      <c r="BB79" s="117"/>
      <c r="BC79" s="117"/>
      <c r="BD79" s="117"/>
      <c r="BE79" s="117"/>
      <c r="BF79" s="117"/>
      <c r="BG79" s="117"/>
      <c r="BH79" s="117"/>
      <c r="BI79" s="117"/>
      <c r="BJ79" s="117"/>
      <c r="BK79" s="117"/>
      <c r="BL79" s="117"/>
      <c r="BM79" s="117"/>
      <c r="BN79" s="117"/>
      <c r="BO79" s="117"/>
      <c r="BP79" s="117"/>
      <c r="BQ79" s="117"/>
      <c r="BR79" s="117"/>
      <c r="BS79" s="117"/>
      <c r="BT79" s="117"/>
      <c r="BU79" s="117"/>
      <c r="BV79" s="117"/>
      <c r="BW79" s="117"/>
      <c r="BX79" s="117"/>
      <c r="BY79" s="117"/>
      <c r="BZ79" s="117"/>
      <c r="CA79" s="117"/>
      <c r="CB79" s="117"/>
      <c r="CC79" s="117"/>
      <c r="CD79" s="117"/>
      <c r="CE79" s="117"/>
      <c r="CF79" s="117"/>
      <c r="CG79" s="117"/>
      <c r="CH79" s="117"/>
      <c r="CI79" s="117"/>
      <c r="CJ79" s="117"/>
      <c r="CK79" s="117"/>
      <c r="CL79" s="117"/>
      <c r="CM79" s="117"/>
      <c r="CN79" s="117"/>
      <c r="CO79" s="117"/>
      <c r="CP79" s="117"/>
      <c r="CQ79" s="117"/>
      <c r="CR79" s="117"/>
      <c r="CS79" s="117"/>
      <c r="CT79" s="117"/>
      <c r="CU79" s="117"/>
      <c r="CV79" s="117"/>
      <c r="CW79" s="117"/>
      <c r="CX79" s="117"/>
      <c r="CY79" s="117"/>
      <c r="CZ79" s="117"/>
      <c r="DA79" s="117"/>
      <c r="DB79" s="117"/>
      <c r="DC79" s="117"/>
      <c r="DD79" s="117"/>
      <c r="DE79" s="117"/>
      <c r="DF79" s="117"/>
      <c r="DG79" s="117"/>
      <c r="DH79" s="117"/>
      <c r="DI79" s="117"/>
      <c r="DJ79" s="117"/>
      <c r="DK79" s="117"/>
      <c r="DL79" s="117"/>
      <c r="DM79" s="117"/>
      <c r="DN79" s="117"/>
      <c r="DO79" s="117"/>
      <c r="DP79" s="117"/>
      <c r="DQ79" s="117"/>
      <c r="DR79" s="117"/>
      <c r="DS79" s="117"/>
      <c r="DT79" s="117"/>
      <c r="DU79" s="117"/>
      <c r="DV79" s="117"/>
      <c r="DW79" s="117"/>
      <c r="DX79" s="117"/>
      <c r="DY79" s="117"/>
      <c r="DZ79" s="117"/>
      <c r="EA79" s="117"/>
      <c r="EB79" s="117"/>
      <c r="EC79" s="117"/>
      <c r="ED79" s="117"/>
      <c r="EE79" s="117"/>
      <c r="EF79" s="117"/>
      <c r="EG79" s="117"/>
      <c r="EH79" s="117"/>
      <c r="EI79" s="117"/>
      <c r="EJ79" s="117"/>
      <c r="EK79" s="117"/>
      <c r="EL79" s="117"/>
      <c r="EM79" s="117"/>
      <c r="EN79" s="117"/>
      <c r="EO79" s="117"/>
      <c r="EP79" s="117"/>
      <c r="EQ79" s="117"/>
      <c r="ER79" s="117"/>
      <c r="ES79" s="117"/>
      <c r="ET79" s="117"/>
      <c r="EU79" s="117"/>
      <c r="EV79" s="117"/>
      <c r="EW79" s="117"/>
      <c r="EX79" s="117"/>
      <c r="EY79" s="117"/>
      <c r="EZ79" s="117"/>
      <c r="FA79" s="117"/>
      <c r="FB79" s="117"/>
      <c r="FC79" s="117"/>
      <c r="FD79" s="117"/>
      <c r="FE79" s="117"/>
      <c r="FF79" s="117"/>
      <c r="FG79" s="117"/>
      <c r="FH79" s="117"/>
      <c r="FI79" s="117"/>
      <c r="FJ79" s="117"/>
      <c r="FK79" s="117"/>
      <c r="FL79" s="117"/>
      <c r="FM79" s="117"/>
      <c r="FN79" s="117"/>
      <c r="FO79" s="117"/>
      <c r="FP79" s="117"/>
      <c r="FQ79" s="117"/>
      <c r="FR79" s="117"/>
      <c r="FS79" s="117"/>
      <c r="FT79" s="117"/>
      <c r="FU79" s="117"/>
      <c r="FV79" s="117"/>
      <c r="FW79" s="117"/>
      <c r="FX79" s="117"/>
      <c r="FY79" s="117"/>
      <c r="FZ79" s="117"/>
      <c r="GA79" s="117"/>
      <c r="GB79" s="117"/>
      <c r="GC79" s="117"/>
      <c r="GD79" s="117"/>
      <c r="GE79" s="117"/>
      <c r="GF79" s="117"/>
      <c r="GG79" s="117"/>
      <c r="GH79" s="117"/>
      <c r="GI79" s="117"/>
      <c r="GJ79" s="117"/>
      <c r="GK79" s="117"/>
      <c r="GL79" s="117"/>
      <c r="GM79" s="117"/>
      <c r="GN79" s="117"/>
      <c r="GO79" s="117"/>
      <c r="GP79" s="117"/>
      <c r="GQ79" s="117"/>
      <c r="GR79" s="117"/>
      <c r="GS79" s="117"/>
      <c r="GT79" s="117"/>
      <c r="GU79" s="117"/>
      <c r="GV79" s="117"/>
      <c r="GW79" s="117"/>
      <c r="GX79" s="117"/>
      <c r="GY79" s="117"/>
      <c r="GZ79" s="117"/>
      <c r="HA79" s="117"/>
      <c r="HB79" s="117"/>
      <c r="HC79" s="117"/>
      <c r="HD79" s="117"/>
      <c r="HE79" s="117"/>
      <c r="HF79" s="117"/>
      <c r="HG79" s="117"/>
      <c r="HH79" s="117"/>
      <c r="HI79" s="117"/>
      <c r="HJ79" s="117"/>
      <c r="HK79" s="117"/>
      <c r="HL79" s="117"/>
      <c r="HM79" s="117"/>
      <c r="HN79" s="117"/>
      <c r="HO79" s="117"/>
      <c r="HP79" s="117"/>
      <c r="HQ79" s="117"/>
      <c r="HR79" s="117"/>
      <c r="HS79" s="117"/>
      <c r="HT79" s="117"/>
      <c r="HU79" s="117"/>
      <c r="HV79" s="117"/>
      <c r="HW79" s="117"/>
      <c r="HX79" s="117"/>
      <c r="HY79" s="117"/>
      <c r="HZ79" s="117"/>
      <c r="IA79" s="117"/>
      <c r="IB79" s="117"/>
      <c r="IC79" s="117"/>
      <c r="ID79" s="117"/>
      <c r="IE79" s="117"/>
      <c r="IF79" s="117"/>
      <c r="IG79" s="117"/>
      <c r="IH79" s="117"/>
      <c r="II79" s="117"/>
      <c r="IJ79" s="117"/>
      <c r="IK79" s="117"/>
      <c r="IL79" s="117"/>
      <c r="IM79" s="117"/>
      <c r="IN79" s="117"/>
      <c r="IO79" s="117"/>
      <c r="IP79" s="117"/>
      <c r="IQ79" s="117"/>
      <c r="IR79" s="117"/>
      <c r="IS79" s="117"/>
      <c r="IT79" s="117"/>
      <c r="IU79" s="117"/>
    </row>
    <row r="80" spans="1:255" s="91" customFormat="1" ht="16.5" customHeight="1">
      <c r="A80" s="110"/>
      <c r="B80" s="109" t="s">
        <v>122</v>
      </c>
      <c r="C80" s="94"/>
      <c r="D80" s="106"/>
      <c r="E80" s="106"/>
      <c r="F80" s="106"/>
      <c r="G80" s="106"/>
      <c r="H80" s="106"/>
      <c r="I80" s="96"/>
      <c r="J80" s="116"/>
      <c r="K80" s="90"/>
      <c r="L80" s="97"/>
      <c r="M80" s="97"/>
      <c r="N80" s="97"/>
      <c r="O80" s="97"/>
      <c r="P80" s="98"/>
      <c r="Q80" s="98"/>
      <c r="R80" s="98"/>
      <c r="S80" s="98"/>
      <c r="T80" s="117"/>
      <c r="U80" s="117"/>
      <c r="V80" s="117"/>
      <c r="W80" s="117"/>
      <c r="X80" s="117"/>
      <c r="Y80" s="117"/>
      <c r="Z80" s="117"/>
      <c r="AA80" s="117"/>
      <c r="AB80" s="117"/>
      <c r="AC80" s="117"/>
      <c r="AD80" s="117"/>
      <c r="AE80" s="117"/>
      <c r="AF80" s="117"/>
      <c r="AG80" s="117"/>
      <c r="AH80" s="117"/>
      <c r="AI80" s="117"/>
      <c r="AJ80" s="117"/>
      <c r="AK80" s="117"/>
      <c r="AL80" s="117"/>
      <c r="AM80" s="117"/>
      <c r="AN80" s="117"/>
      <c r="AO80" s="117"/>
      <c r="AP80" s="117"/>
      <c r="AQ80" s="117"/>
      <c r="AR80" s="117"/>
      <c r="AS80" s="117"/>
      <c r="AT80" s="117"/>
      <c r="AU80" s="117"/>
      <c r="AV80" s="117"/>
      <c r="AW80" s="117"/>
      <c r="AX80" s="117"/>
      <c r="AY80" s="117"/>
      <c r="AZ80" s="117"/>
      <c r="BA80" s="117"/>
      <c r="BB80" s="117"/>
      <c r="BC80" s="117"/>
      <c r="BD80" s="117"/>
      <c r="BE80" s="117"/>
      <c r="BF80" s="117"/>
      <c r="BG80" s="117"/>
      <c r="BH80" s="117"/>
      <c r="BI80" s="117"/>
      <c r="BJ80" s="117"/>
      <c r="BK80" s="117"/>
      <c r="BL80" s="117"/>
      <c r="BM80" s="117"/>
      <c r="BN80" s="117"/>
      <c r="BO80" s="117"/>
      <c r="BP80" s="117"/>
      <c r="BQ80" s="117"/>
      <c r="BR80" s="117"/>
      <c r="BS80" s="117"/>
      <c r="BT80" s="117"/>
      <c r="BU80" s="117"/>
      <c r="BV80" s="117"/>
      <c r="BW80" s="117"/>
      <c r="BX80" s="117"/>
      <c r="BY80" s="117"/>
      <c r="BZ80" s="117"/>
      <c r="CA80" s="117"/>
      <c r="CB80" s="117"/>
      <c r="CC80" s="117"/>
      <c r="CD80" s="117"/>
      <c r="CE80" s="117"/>
      <c r="CF80" s="117"/>
      <c r="CG80" s="117"/>
      <c r="CH80" s="117"/>
      <c r="CI80" s="117"/>
      <c r="CJ80" s="117"/>
      <c r="CK80" s="117"/>
      <c r="CL80" s="117"/>
      <c r="CM80" s="117"/>
      <c r="CN80" s="117"/>
      <c r="CO80" s="117"/>
      <c r="CP80" s="117"/>
      <c r="CQ80" s="117"/>
      <c r="CR80" s="117"/>
      <c r="CS80" s="117"/>
      <c r="CT80" s="117"/>
      <c r="CU80" s="117"/>
      <c r="CV80" s="117"/>
      <c r="CW80" s="117"/>
      <c r="CX80" s="117"/>
      <c r="CY80" s="117"/>
      <c r="CZ80" s="117"/>
      <c r="DA80" s="117"/>
      <c r="DB80" s="117"/>
      <c r="DC80" s="117"/>
      <c r="DD80" s="117"/>
      <c r="DE80" s="117"/>
      <c r="DF80" s="117"/>
      <c r="DG80" s="117"/>
      <c r="DH80" s="117"/>
      <c r="DI80" s="117"/>
      <c r="DJ80" s="117"/>
      <c r="DK80" s="117"/>
      <c r="DL80" s="117"/>
      <c r="DM80" s="117"/>
      <c r="DN80" s="117"/>
      <c r="DO80" s="117"/>
      <c r="DP80" s="117"/>
      <c r="DQ80" s="117"/>
      <c r="DR80" s="117"/>
      <c r="DS80" s="117"/>
      <c r="DT80" s="117"/>
      <c r="DU80" s="117"/>
      <c r="DV80" s="117"/>
      <c r="DW80" s="117"/>
      <c r="DX80" s="117"/>
      <c r="DY80" s="117"/>
      <c r="DZ80" s="117"/>
      <c r="EA80" s="117"/>
      <c r="EB80" s="117"/>
      <c r="EC80" s="117"/>
      <c r="ED80" s="117"/>
      <c r="EE80" s="117"/>
      <c r="EF80" s="117"/>
      <c r="EG80" s="117"/>
      <c r="EH80" s="117"/>
      <c r="EI80" s="117"/>
      <c r="EJ80" s="117"/>
      <c r="EK80" s="117"/>
      <c r="EL80" s="117"/>
      <c r="EM80" s="117"/>
      <c r="EN80" s="117"/>
      <c r="EO80" s="117"/>
      <c r="EP80" s="117"/>
      <c r="EQ80" s="117"/>
      <c r="ER80" s="117"/>
      <c r="ES80" s="117"/>
      <c r="ET80" s="117"/>
      <c r="EU80" s="117"/>
      <c r="EV80" s="117"/>
      <c r="EW80" s="117"/>
      <c r="EX80" s="117"/>
      <c r="EY80" s="117"/>
      <c r="EZ80" s="117"/>
      <c r="FA80" s="117"/>
      <c r="FB80" s="117"/>
      <c r="FC80" s="117"/>
      <c r="FD80" s="117"/>
      <c r="FE80" s="117"/>
      <c r="FF80" s="117"/>
      <c r="FG80" s="117"/>
      <c r="FH80" s="117"/>
      <c r="FI80" s="117"/>
      <c r="FJ80" s="117"/>
      <c r="FK80" s="117"/>
      <c r="FL80" s="117"/>
      <c r="FM80" s="117"/>
      <c r="FN80" s="117"/>
      <c r="FO80" s="117"/>
      <c r="FP80" s="117"/>
      <c r="FQ80" s="117"/>
      <c r="FR80" s="117"/>
      <c r="FS80" s="117"/>
      <c r="FT80" s="117"/>
      <c r="FU80" s="117"/>
      <c r="FV80" s="117"/>
      <c r="FW80" s="117"/>
      <c r="FX80" s="117"/>
      <c r="FY80" s="117"/>
      <c r="FZ80" s="117"/>
      <c r="GA80" s="117"/>
      <c r="GB80" s="117"/>
      <c r="GC80" s="117"/>
      <c r="GD80" s="117"/>
      <c r="GE80" s="117"/>
      <c r="GF80" s="117"/>
      <c r="GG80" s="117"/>
      <c r="GH80" s="117"/>
      <c r="GI80" s="117"/>
      <c r="GJ80" s="117"/>
      <c r="GK80" s="117"/>
      <c r="GL80" s="117"/>
      <c r="GM80" s="117"/>
      <c r="GN80" s="117"/>
      <c r="GO80" s="117"/>
      <c r="GP80" s="117"/>
      <c r="GQ80" s="117"/>
      <c r="GR80" s="117"/>
      <c r="GS80" s="117"/>
      <c r="GT80" s="117"/>
      <c r="GU80" s="117"/>
      <c r="GV80" s="117"/>
      <c r="GW80" s="117"/>
      <c r="GX80" s="117"/>
      <c r="GY80" s="117"/>
      <c r="GZ80" s="117"/>
      <c r="HA80" s="117"/>
      <c r="HB80" s="117"/>
      <c r="HC80" s="117"/>
      <c r="HD80" s="117"/>
      <c r="HE80" s="117"/>
      <c r="HF80" s="117"/>
      <c r="HG80" s="117"/>
      <c r="HH80" s="117"/>
      <c r="HI80" s="117"/>
      <c r="HJ80" s="117"/>
      <c r="HK80" s="117"/>
      <c r="HL80" s="117"/>
      <c r="HM80" s="117"/>
      <c r="HN80" s="117"/>
      <c r="HO80" s="117"/>
      <c r="HP80" s="117"/>
      <c r="HQ80" s="117"/>
      <c r="HR80" s="117"/>
      <c r="HS80" s="117"/>
      <c r="HT80" s="117"/>
      <c r="HU80" s="117"/>
      <c r="HV80" s="117"/>
      <c r="HW80" s="117"/>
      <c r="HX80" s="117"/>
      <c r="HY80" s="117"/>
      <c r="HZ80" s="117"/>
      <c r="IA80" s="117"/>
      <c r="IB80" s="117"/>
      <c r="IC80" s="117"/>
      <c r="ID80" s="117"/>
      <c r="IE80" s="117"/>
      <c r="IF80" s="117"/>
      <c r="IG80" s="117"/>
      <c r="IH80" s="117"/>
      <c r="II80" s="117"/>
      <c r="IJ80" s="117"/>
      <c r="IK80" s="117"/>
      <c r="IL80" s="117"/>
      <c r="IM80" s="117"/>
      <c r="IN80" s="117"/>
      <c r="IO80" s="117"/>
      <c r="IP80" s="117"/>
      <c r="IQ80" s="117"/>
      <c r="IR80" s="117"/>
      <c r="IS80" s="117"/>
      <c r="IT80" s="117"/>
      <c r="IU80" s="117"/>
    </row>
    <row r="81" spans="1:255" s="91" customFormat="1" ht="16.5" customHeight="1">
      <c r="A81" s="110" t="s">
        <v>34</v>
      </c>
      <c r="B81" s="100" t="s">
        <v>123</v>
      </c>
      <c r="C81" s="94">
        <f t="shared" ref="C81:H81" si="29">+C82+C123+C147+C149+C162+C164</f>
        <v>0</v>
      </c>
      <c r="D81" s="95">
        <f t="shared" si="29"/>
        <v>223346510</v>
      </c>
      <c r="E81" s="95">
        <f t="shared" si="29"/>
        <v>208035410</v>
      </c>
      <c r="F81" s="95">
        <f t="shared" si="29"/>
        <v>0</v>
      </c>
      <c r="G81" s="95">
        <f t="shared" si="29"/>
        <v>207852836.89999998</v>
      </c>
      <c r="H81" s="95">
        <f t="shared" si="29"/>
        <v>18977878.09</v>
      </c>
      <c r="I81" s="96"/>
      <c r="J81" s="116"/>
      <c r="K81" s="90"/>
      <c r="L81" s="97"/>
      <c r="M81" s="97"/>
      <c r="N81" s="97"/>
      <c r="O81" s="97"/>
      <c r="P81" s="98"/>
      <c r="Q81" s="98"/>
      <c r="R81" s="98"/>
      <c r="S81" s="98"/>
      <c r="T81" s="117"/>
      <c r="U81" s="117"/>
      <c r="V81" s="117"/>
      <c r="W81" s="117"/>
      <c r="X81" s="117"/>
      <c r="Y81" s="117"/>
      <c r="Z81" s="117"/>
      <c r="AA81" s="117"/>
      <c r="AB81" s="117"/>
      <c r="AC81" s="117"/>
      <c r="AD81" s="117"/>
      <c r="AE81" s="117"/>
      <c r="AF81" s="117"/>
      <c r="AG81" s="117"/>
      <c r="AH81" s="117"/>
      <c r="AI81" s="117"/>
      <c r="AJ81" s="117"/>
      <c r="AK81" s="117"/>
      <c r="AL81" s="117"/>
      <c r="AM81" s="117"/>
      <c r="AN81" s="117"/>
      <c r="AO81" s="117"/>
      <c r="AP81" s="117"/>
      <c r="AQ81" s="117"/>
      <c r="AR81" s="117"/>
      <c r="AS81" s="117"/>
      <c r="AT81" s="117"/>
      <c r="AU81" s="117"/>
      <c r="AV81" s="117"/>
      <c r="AW81" s="117"/>
      <c r="AX81" s="117"/>
      <c r="AY81" s="117"/>
      <c r="AZ81" s="117"/>
      <c r="BA81" s="117"/>
      <c r="BB81" s="117"/>
      <c r="BC81" s="117"/>
      <c r="BD81" s="117"/>
      <c r="BE81" s="117"/>
      <c r="BF81" s="117"/>
      <c r="BG81" s="117"/>
      <c r="BH81" s="117"/>
      <c r="BI81" s="117"/>
      <c r="BJ81" s="117"/>
      <c r="BK81" s="117"/>
      <c r="BL81" s="117"/>
      <c r="BM81" s="117"/>
      <c r="BN81" s="117"/>
      <c r="BO81" s="117"/>
      <c r="BP81" s="117"/>
      <c r="BQ81" s="117"/>
      <c r="BR81" s="117"/>
      <c r="BS81" s="117"/>
      <c r="BT81" s="117"/>
      <c r="BU81" s="117"/>
      <c r="BV81" s="117"/>
      <c r="BW81" s="117"/>
      <c r="BX81" s="117"/>
      <c r="BY81" s="117"/>
      <c r="BZ81" s="117"/>
      <c r="CA81" s="117"/>
      <c r="CB81" s="117"/>
      <c r="CC81" s="117"/>
      <c r="CD81" s="117"/>
      <c r="CE81" s="117"/>
      <c r="CF81" s="117"/>
      <c r="CG81" s="117"/>
      <c r="CH81" s="117"/>
      <c r="CI81" s="117"/>
      <c r="CJ81" s="117"/>
      <c r="CK81" s="117"/>
      <c r="CL81" s="117"/>
      <c r="CM81" s="117"/>
      <c r="CN81" s="117"/>
      <c r="CO81" s="117"/>
      <c r="CP81" s="117"/>
      <c r="CQ81" s="117"/>
      <c r="CR81" s="117"/>
      <c r="CS81" s="117"/>
      <c r="CT81" s="117"/>
      <c r="CU81" s="117"/>
      <c r="CV81" s="117"/>
      <c r="CW81" s="117"/>
      <c r="CX81" s="117"/>
      <c r="CY81" s="117"/>
      <c r="CZ81" s="117"/>
      <c r="DA81" s="117"/>
      <c r="DB81" s="117"/>
      <c r="DC81" s="117"/>
      <c r="DD81" s="117"/>
      <c r="DE81" s="117"/>
      <c r="DF81" s="117"/>
      <c r="DG81" s="117"/>
      <c r="DH81" s="117"/>
      <c r="DI81" s="117"/>
      <c r="DJ81" s="117"/>
      <c r="DK81" s="117"/>
      <c r="DL81" s="117"/>
      <c r="DM81" s="117"/>
      <c r="DN81" s="117"/>
      <c r="DO81" s="117"/>
      <c r="DP81" s="117"/>
      <c r="DQ81" s="117"/>
      <c r="DR81" s="117"/>
      <c r="DS81" s="117"/>
      <c r="DT81" s="117"/>
      <c r="DU81" s="117"/>
      <c r="DV81" s="117"/>
      <c r="DW81" s="117"/>
      <c r="DX81" s="117"/>
      <c r="DY81" s="117"/>
      <c r="DZ81" s="117"/>
      <c r="EA81" s="117"/>
      <c r="EB81" s="117"/>
      <c r="EC81" s="117"/>
      <c r="ED81" s="117"/>
      <c r="EE81" s="117"/>
      <c r="EF81" s="117"/>
      <c r="EG81" s="117"/>
      <c r="EH81" s="117"/>
      <c r="EI81" s="117"/>
      <c r="EJ81" s="117"/>
      <c r="EK81" s="117"/>
      <c r="EL81" s="117"/>
      <c r="EM81" s="117"/>
      <c r="EN81" s="117"/>
      <c r="EO81" s="117"/>
      <c r="EP81" s="117"/>
      <c r="EQ81" s="117"/>
      <c r="ER81" s="117"/>
      <c r="ES81" s="117"/>
      <c r="ET81" s="117"/>
      <c r="EU81" s="117"/>
      <c r="EV81" s="117"/>
      <c r="EW81" s="117"/>
      <c r="EX81" s="117"/>
      <c r="EY81" s="117"/>
      <c r="EZ81" s="117"/>
      <c r="FA81" s="117"/>
      <c r="FB81" s="117"/>
      <c r="FC81" s="117"/>
      <c r="FD81" s="117"/>
      <c r="FE81" s="117"/>
      <c r="FF81" s="117"/>
      <c r="FG81" s="117"/>
      <c r="FH81" s="117"/>
      <c r="FI81" s="117"/>
      <c r="FJ81" s="117"/>
      <c r="FK81" s="117"/>
      <c r="FL81" s="117"/>
      <c r="FM81" s="117"/>
      <c r="FN81" s="117"/>
      <c r="FO81" s="117"/>
      <c r="FP81" s="117"/>
      <c r="FQ81" s="117"/>
      <c r="FR81" s="117"/>
      <c r="FS81" s="117"/>
      <c r="FT81" s="117"/>
      <c r="FU81" s="117"/>
      <c r="FV81" s="117"/>
      <c r="FW81" s="117"/>
      <c r="FX81" s="117"/>
      <c r="FY81" s="117"/>
      <c r="FZ81" s="117"/>
      <c r="GA81" s="117"/>
      <c r="GB81" s="117"/>
      <c r="GC81" s="117"/>
      <c r="GD81" s="117"/>
      <c r="GE81" s="117"/>
      <c r="GF81" s="117"/>
      <c r="GG81" s="117"/>
      <c r="GH81" s="117"/>
      <c r="GI81" s="117"/>
      <c r="GJ81" s="117"/>
      <c r="GK81" s="117"/>
      <c r="GL81" s="117"/>
      <c r="GM81" s="117"/>
      <c r="GN81" s="117"/>
      <c r="GO81" s="117"/>
      <c r="GP81" s="117"/>
      <c r="GQ81" s="117"/>
      <c r="GR81" s="117"/>
      <c r="GS81" s="117"/>
      <c r="GT81" s="117"/>
      <c r="GU81" s="117"/>
      <c r="GV81" s="117"/>
      <c r="GW81" s="117"/>
      <c r="GX81" s="117"/>
      <c r="GY81" s="117"/>
      <c r="GZ81" s="117"/>
      <c r="HA81" s="117"/>
      <c r="HB81" s="117"/>
      <c r="HC81" s="117"/>
      <c r="HD81" s="117"/>
      <c r="HE81" s="117"/>
      <c r="HF81" s="117"/>
      <c r="HG81" s="117"/>
      <c r="HH81" s="117"/>
      <c r="HI81" s="117"/>
      <c r="HJ81" s="117"/>
      <c r="HK81" s="117"/>
      <c r="HL81" s="117"/>
      <c r="HM81" s="117"/>
      <c r="HN81" s="117"/>
      <c r="HO81" s="117"/>
      <c r="HP81" s="117"/>
      <c r="HQ81" s="117"/>
      <c r="HR81" s="117"/>
      <c r="HS81" s="117"/>
      <c r="HT81" s="117"/>
      <c r="HU81" s="117"/>
      <c r="HV81" s="117"/>
      <c r="HW81" s="117"/>
      <c r="HX81" s="117"/>
      <c r="HY81" s="117"/>
      <c r="HZ81" s="117"/>
      <c r="IA81" s="117"/>
      <c r="IB81" s="117"/>
      <c r="IC81" s="117"/>
      <c r="ID81" s="117"/>
      <c r="IE81" s="117"/>
      <c r="IF81" s="117"/>
      <c r="IG81" s="117"/>
      <c r="IH81" s="117"/>
      <c r="II81" s="117"/>
      <c r="IJ81" s="117"/>
      <c r="IK81" s="117"/>
      <c r="IL81" s="117"/>
      <c r="IM81" s="117"/>
      <c r="IN81" s="117"/>
      <c r="IO81" s="117"/>
      <c r="IP81" s="117"/>
      <c r="IQ81" s="117"/>
      <c r="IR81" s="117"/>
      <c r="IS81" s="117"/>
      <c r="IT81" s="117"/>
      <c r="IU81" s="117"/>
    </row>
    <row r="82" spans="1:255" s="91" customFormat="1" ht="16.5" customHeight="1">
      <c r="A82" s="110" t="s">
        <v>124</v>
      </c>
      <c r="B82" s="100" t="s">
        <v>125</v>
      </c>
      <c r="C82" s="101">
        <f t="shared" ref="C82:H82" si="30">+C83+C90+C103+C119+C121</f>
        <v>0</v>
      </c>
      <c r="D82" s="102">
        <f t="shared" si="30"/>
        <v>96314970</v>
      </c>
      <c r="E82" s="102">
        <f t="shared" si="30"/>
        <v>81494120</v>
      </c>
      <c r="F82" s="102">
        <f t="shared" si="30"/>
        <v>0</v>
      </c>
      <c r="G82" s="102">
        <f t="shared" si="30"/>
        <v>81493796.689999998</v>
      </c>
      <c r="H82" s="102">
        <f t="shared" si="30"/>
        <v>6795736.5</v>
      </c>
      <c r="I82" s="96"/>
      <c r="J82" s="108"/>
      <c r="K82" s="90"/>
      <c r="L82" s="97"/>
      <c r="M82" s="97"/>
      <c r="N82" s="97"/>
      <c r="O82" s="97"/>
      <c r="P82" s="98"/>
      <c r="Q82" s="98"/>
      <c r="R82" s="98"/>
      <c r="S82" s="98"/>
    </row>
    <row r="83" spans="1:255" s="117" customFormat="1" ht="16.5" customHeight="1">
      <c r="A83" s="119"/>
      <c r="B83" s="100" t="s">
        <v>126</v>
      </c>
      <c r="C83" s="94">
        <f t="shared" ref="C83:H83" si="31">+C84+C87+C88+C85+C86</f>
        <v>0</v>
      </c>
      <c r="D83" s="95">
        <f t="shared" si="31"/>
        <v>53653560</v>
      </c>
      <c r="E83" s="95">
        <f t="shared" si="31"/>
        <v>40854080</v>
      </c>
      <c r="F83" s="95">
        <f t="shared" si="31"/>
        <v>0</v>
      </c>
      <c r="G83" s="95">
        <f t="shared" si="31"/>
        <v>40853832.269999996</v>
      </c>
      <c r="H83" s="95">
        <f t="shared" si="31"/>
        <v>1385499.39</v>
      </c>
      <c r="I83" s="96"/>
      <c r="J83" s="108"/>
      <c r="K83" s="90"/>
      <c r="L83" s="97"/>
      <c r="M83" s="97"/>
      <c r="N83" s="97"/>
      <c r="O83" s="97"/>
      <c r="P83" s="98"/>
      <c r="Q83" s="98"/>
      <c r="R83" s="98"/>
      <c r="S83" s="98"/>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91"/>
      <c r="DQ83" s="91"/>
      <c r="DR83" s="91"/>
      <c r="DS83" s="91"/>
      <c r="DT83" s="91"/>
      <c r="DU83" s="91"/>
      <c r="DV83" s="91"/>
      <c r="DW83" s="91"/>
      <c r="DX83" s="91"/>
      <c r="DY83" s="91"/>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91"/>
      <c r="IK83" s="91"/>
      <c r="IL83" s="91"/>
      <c r="IM83" s="91"/>
      <c r="IN83" s="91"/>
      <c r="IO83" s="91"/>
      <c r="IP83" s="91"/>
      <c r="IQ83" s="91"/>
      <c r="IR83" s="91"/>
      <c r="IS83" s="91"/>
      <c r="IT83" s="91"/>
      <c r="IU83" s="91"/>
    </row>
    <row r="84" spans="1:255" s="117" customFormat="1" ht="16.5" customHeight="1">
      <c r="A84" s="119"/>
      <c r="B84" s="104" t="s">
        <v>127</v>
      </c>
      <c r="C84" s="105"/>
      <c r="D84" s="106">
        <v>52087000</v>
      </c>
      <c r="E84" s="106">
        <v>39454840</v>
      </c>
      <c r="F84" s="106"/>
      <c r="G84" s="107">
        <v>39454838.460000001</v>
      </c>
      <c r="H84" s="107">
        <v>1161137.43</v>
      </c>
      <c r="I84" s="96"/>
      <c r="J84" s="108"/>
      <c r="K84" s="90"/>
      <c r="L84" s="97"/>
      <c r="M84" s="97"/>
      <c r="N84" s="97"/>
      <c r="O84" s="97"/>
      <c r="P84" s="98"/>
      <c r="Q84" s="98"/>
      <c r="R84" s="98"/>
      <c r="S84" s="98"/>
      <c r="T84" s="91"/>
      <c r="U84" s="91"/>
      <c r="V84" s="91"/>
      <c r="W84" s="91"/>
      <c r="X84" s="91"/>
      <c r="Y84" s="91"/>
      <c r="Z84" s="91"/>
      <c r="AA84" s="91"/>
      <c r="AB84" s="91"/>
      <c r="AC84" s="91"/>
      <c r="AD84" s="91"/>
      <c r="AE84" s="91"/>
      <c r="AF84" s="91"/>
      <c r="AG84" s="91"/>
      <c r="AH84" s="91"/>
      <c r="AI84" s="91"/>
      <c r="AJ84" s="91"/>
      <c r="AK84" s="91"/>
      <c r="AL84" s="91"/>
      <c r="AM84" s="91"/>
      <c r="AN84" s="91"/>
      <c r="AO84" s="91"/>
      <c r="AP84" s="91"/>
      <c r="AQ84" s="91"/>
      <c r="AR84" s="91"/>
      <c r="AS84" s="91"/>
      <c r="AT84" s="91"/>
      <c r="AU84" s="91"/>
      <c r="AV84" s="91"/>
      <c r="AW84" s="91"/>
      <c r="AX84" s="91"/>
      <c r="AY84" s="91"/>
      <c r="AZ84" s="91"/>
      <c r="BA84" s="91"/>
      <c r="BB84" s="91"/>
      <c r="BC84" s="91"/>
      <c r="BD84" s="91"/>
      <c r="BE84" s="91"/>
      <c r="BF84" s="91"/>
      <c r="BG84" s="91"/>
      <c r="BH84" s="91"/>
      <c r="BI84" s="91"/>
      <c r="BJ84" s="91"/>
      <c r="BK84" s="91"/>
      <c r="BL84" s="91"/>
      <c r="BM84" s="91"/>
      <c r="BN84" s="91"/>
      <c r="BO84" s="91"/>
      <c r="BP84" s="91"/>
      <c r="BQ84" s="91"/>
      <c r="BR84" s="91"/>
      <c r="BS84" s="91"/>
      <c r="BT84" s="91"/>
      <c r="BU84" s="91"/>
      <c r="BV84" s="91"/>
      <c r="BW84" s="91"/>
      <c r="BX84" s="91"/>
      <c r="BY84" s="91"/>
      <c r="BZ84" s="91"/>
      <c r="CA84" s="91"/>
      <c r="CB84" s="91"/>
      <c r="CC84" s="91"/>
      <c r="CD84" s="91"/>
      <c r="CE84" s="91"/>
      <c r="CF84" s="91"/>
      <c r="CG84" s="91"/>
      <c r="CH84" s="91"/>
      <c r="CI84" s="91"/>
      <c r="CJ84" s="91"/>
      <c r="CK84" s="91"/>
      <c r="CL84" s="91"/>
      <c r="CM84" s="91"/>
      <c r="CN84" s="91"/>
      <c r="CO84" s="91"/>
      <c r="CP84" s="91"/>
      <c r="CQ84" s="91"/>
      <c r="CR84" s="91"/>
      <c r="CS84" s="91"/>
      <c r="CT84" s="91"/>
      <c r="CU84" s="91"/>
      <c r="CV84" s="91"/>
      <c r="CW84" s="91"/>
      <c r="CX84" s="91"/>
      <c r="CY84" s="91"/>
      <c r="CZ84" s="91"/>
      <c r="DA84" s="91"/>
      <c r="DB84" s="91"/>
      <c r="DC84" s="91"/>
      <c r="DD84" s="91"/>
      <c r="DE84" s="91"/>
      <c r="DF84" s="91"/>
      <c r="DG84" s="91"/>
      <c r="DH84" s="91"/>
      <c r="DI84" s="91"/>
      <c r="DJ84" s="91"/>
      <c r="DK84" s="91"/>
      <c r="DL84" s="91"/>
      <c r="DM84" s="91"/>
      <c r="DN84" s="91"/>
      <c r="DO84" s="91"/>
      <c r="DP84" s="91"/>
      <c r="DQ84" s="91"/>
      <c r="DR84" s="91"/>
      <c r="DS84" s="91"/>
      <c r="DT84" s="91"/>
      <c r="DU84" s="91"/>
      <c r="DV84" s="91"/>
      <c r="DW84" s="91"/>
      <c r="DX84" s="91"/>
      <c r="DY84" s="91"/>
      <c r="DZ84" s="91"/>
      <c r="EA84" s="91"/>
      <c r="EB84" s="91"/>
      <c r="EC84" s="91"/>
      <c r="ED84" s="91"/>
      <c r="EE84" s="91"/>
      <c r="EF84" s="91"/>
      <c r="EG84" s="91"/>
      <c r="EH84" s="91"/>
      <c r="EI84" s="91"/>
      <c r="EJ84" s="91"/>
      <c r="EK84" s="91"/>
      <c r="EL84" s="91"/>
      <c r="EM84" s="91"/>
      <c r="EN84" s="91"/>
      <c r="EO84" s="91"/>
      <c r="EP84" s="91"/>
      <c r="EQ84" s="91"/>
      <c r="ER84" s="91"/>
      <c r="ES84" s="91"/>
      <c r="ET84" s="91"/>
      <c r="EU84" s="91"/>
      <c r="EV84" s="91"/>
      <c r="EW84" s="91"/>
      <c r="EX84" s="91"/>
      <c r="EY84" s="91"/>
      <c r="EZ84" s="91"/>
      <c r="FA84" s="91"/>
      <c r="FB84" s="91"/>
      <c r="FC84" s="91"/>
      <c r="FD84" s="91"/>
      <c r="FE84" s="91"/>
      <c r="FF84" s="91"/>
      <c r="FG84" s="91"/>
      <c r="FH84" s="91"/>
      <c r="FI84" s="91"/>
      <c r="FJ84" s="91"/>
      <c r="FK84" s="91"/>
      <c r="FL84" s="91"/>
      <c r="FM84" s="91"/>
      <c r="FN84" s="91"/>
      <c r="FO84" s="91"/>
      <c r="FP84" s="91"/>
      <c r="FQ84" s="91"/>
      <c r="FR84" s="91"/>
      <c r="FS84" s="91"/>
      <c r="FT84" s="91"/>
      <c r="FU84" s="91"/>
      <c r="FV84" s="91"/>
      <c r="FW84" s="91"/>
      <c r="FX84" s="91"/>
      <c r="FY84" s="91"/>
      <c r="FZ84" s="91"/>
      <c r="GA84" s="91"/>
      <c r="GB84" s="91"/>
      <c r="GC84" s="91"/>
      <c r="GD84" s="91"/>
      <c r="GE84" s="91"/>
      <c r="GF84" s="91"/>
      <c r="GG84" s="91"/>
      <c r="GH84" s="91"/>
      <c r="GI84" s="91"/>
      <c r="GJ84" s="91"/>
      <c r="GK84" s="91"/>
      <c r="GL84" s="91"/>
      <c r="GM84" s="91"/>
      <c r="GN84" s="91"/>
      <c r="GO84" s="91"/>
      <c r="GP84" s="91"/>
      <c r="GQ84" s="91"/>
      <c r="GR84" s="91"/>
      <c r="GS84" s="91"/>
      <c r="GT84" s="91"/>
      <c r="GU84" s="91"/>
      <c r="GV84" s="91"/>
      <c r="GW84" s="91"/>
      <c r="GX84" s="91"/>
      <c r="GY84" s="91"/>
      <c r="GZ84" s="91"/>
      <c r="HA84" s="91"/>
      <c r="HB84" s="91"/>
      <c r="HC84" s="91"/>
      <c r="HD84" s="91"/>
      <c r="HE84" s="91"/>
      <c r="HF84" s="91"/>
      <c r="HG84" s="91"/>
      <c r="HH84" s="91"/>
      <c r="HI84" s="91"/>
      <c r="HJ84" s="91"/>
      <c r="HK84" s="91"/>
      <c r="HL84" s="91"/>
      <c r="HM84" s="91"/>
      <c r="HN84" s="91"/>
      <c r="HO84" s="91"/>
      <c r="HP84" s="91"/>
      <c r="HQ84" s="91"/>
      <c r="HR84" s="91"/>
      <c r="HS84" s="91"/>
      <c r="HT84" s="91"/>
      <c r="HU84" s="91"/>
      <c r="HV84" s="91"/>
      <c r="HW84" s="91"/>
      <c r="HX84" s="91"/>
      <c r="HY84" s="91"/>
      <c r="HZ84" s="91"/>
      <c r="IA84" s="91"/>
      <c r="IB84" s="91"/>
      <c r="IC84" s="91"/>
      <c r="ID84" s="91"/>
      <c r="IE84" s="91"/>
      <c r="IF84" s="91"/>
      <c r="IG84" s="91"/>
      <c r="IH84" s="91"/>
      <c r="II84" s="91"/>
      <c r="IJ84" s="91"/>
      <c r="IK84" s="91"/>
      <c r="IL84" s="91"/>
      <c r="IM84" s="91"/>
      <c r="IN84" s="91"/>
      <c r="IO84" s="91"/>
      <c r="IP84" s="91"/>
      <c r="IQ84" s="91"/>
      <c r="IR84" s="91"/>
      <c r="IS84" s="91"/>
      <c r="IT84" s="91"/>
      <c r="IU84" s="91"/>
    </row>
    <row r="85" spans="1:255" s="117" customFormat="1" ht="16.5" customHeight="1">
      <c r="A85" s="119" t="s">
        <v>128</v>
      </c>
      <c r="B85" s="104" t="s">
        <v>129</v>
      </c>
      <c r="C85" s="105"/>
      <c r="D85" s="106"/>
      <c r="E85" s="106"/>
      <c r="F85" s="106"/>
      <c r="G85" s="107"/>
      <c r="H85" s="107"/>
      <c r="I85" s="96"/>
      <c r="J85" s="108"/>
      <c r="K85" s="90"/>
      <c r="L85" s="97"/>
      <c r="M85" s="97"/>
      <c r="N85" s="97"/>
      <c r="O85" s="97"/>
      <c r="P85" s="98"/>
      <c r="Q85" s="98"/>
      <c r="R85" s="98"/>
      <c r="S85" s="98"/>
      <c r="T85" s="91"/>
      <c r="U85" s="91"/>
      <c r="V85" s="91"/>
      <c r="W85" s="91"/>
      <c r="X85" s="91"/>
      <c r="Y85" s="91"/>
      <c r="Z85" s="91"/>
      <c r="AA85" s="91"/>
      <c r="AB85" s="91"/>
      <c r="AC85" s="91"/>
      <c r="AD85" s="91"/>
      <c r="AE85" s="91"/>
      <c r="AF85" s="91"/>
      <c r="AG85" s="91"/>
      <c r="AH85" s="91"/>
      <c r="AI85" s="91"/>
      <c r="AJ85" s="91"/>
      <c r="AK85" s="91"/>
      <c r="AL85" s="91"/>
      <c r="AM85" s="91"/>
      <c r="AN85" s="91"/>
      <c r="AO85" s="91"/>
      <c r="AP85" s="91"/>
      <c r="AQ85" s="91"/>
      <c r="AR85" s="91"/>
      <c r="AS85" s="91"/>
      <c r="AT85" s="91"/>
      <c r="AU85" s="91"/>
      <c r="AV85" s="91"/>
      <c r="AW85" s="91"/>
      <c r="AX85" s="91"/>
      <c r="AY85" s="91"/>
      <c r="AZ85" s="91"/>
      <c r="BA85" s="91"/>
      <c r="BB85" s="91"/>
      <c r="BC85" s="91"/>
      <c r="BD85" s="91"/>
      <c r="BE85" s="91"/>
      <c r="BF85" s="91"/>
      <c r="BG85" s="91"/>
      <c r="BH85" s="91"/>
      <c r="BI85" s="91"/>
      <c r="BJ85" s="91"/>
      <c r="BK85" s="91"/>
      <c r="BL85" s="91"/>
      <c r="BM85" s="91"/>
      <c r="BN85" s="91"/>
      <c r="BO85" s="91"/>
      <c r="BP85" s="91"/>
      <c r="BQ85" s="91"/>
      <c r="BR85" s="91"/>
      <c r="BS85" s="91"/>
      <c r="BT85" s="91"/>
      <c r="BU85" s="91"/>
      <c r="BV85" s="91"/>
      <c r="BW85" s="91"/>
      <c r="BX85" s="91"/>
      <c r="BY85" s="91"/>
      <c r="BZ85" s="91"/>
      <c r="CA85" s="91"/>
      <c r="CB85" s="91"/>
      <c r="CC85" s="91"/>
      <c r="CD85" s="91"/>
      <c r="CE85" s="91"/>
      <c r="CF85" s="91"/>
      <c r="CG85" s="91"/>
      <c r="CH85" s="91"/>
      <c r="CI85" s="91"/>
      <c r="CJ85" s="91"/>
      <c r="CK85" s="91"/>
      <c r="CL85" s="91"/>
      <c r="CM85" s="91"/>
      <c r="CN85" s="91"/>
      <c r="CO85" s="91"/>
      <c r="CP85" s="91"/>
      <c r="CQ85" s="91"/>
      <c r="CR85" s="91"/>
      <c r="CS85" s="91"/>
      <c r="CT85" s="91"/>
      <c r="CU85" s="91"/>
      <c r="CV85" s="91"/>
      <c r="CW85" s="91"/>
      <c r="CX85" s="91"/>
      <c r="CY85" s="91"/>
      <c r="CZ85" s="91"/>
      <c r="DA85" s="91"/>
      <c r="DB85" s="91"/>
      <c r="DC85" s="91"/>
      <c r="DD85" s="91"/>
      <c r="DE85" s="91"/>
      <c r="DF85" s="91"/>
      <c r="DG85" s="91"/>
      <c r="DH85" s="91"/>
      <c r="DI85" s="91"/>
      <c r="DJ85" s="91"/>
      <c r="DK85" s="91"/>
      <c r="DL85" s="91"/>
      <c r="DM85" s="91"/>
      <c r="DN85" s="91"/>
      <c r="DO85" s="91"/>
      <c r="DP85" s="91"/>
      <c r="DQ85" s="91"/>
      <c r="DR85" s="91"/>
      <c r="DS85" s="91"/>
      <c r="DT85" s="91"/>
      <c r="DU85" s="91"/>
      <c r="DV85" s="91"/>
      <c r="DW85" s="91"/>
      <c r="DX85" s="91"/>
      <c r="DY85" s="91"/>
      <c r="DZ85" s="91"/>
      <c r="EA85" s="91"/>
      <c r="EB85" s="91"/>
      <c r="EC85" s="91"/>
      <c r="ED85" s="91"/>
      <c r="EE85" s="91"/>
      <c r="EF85" s="91"/>
      <c r="EG85" s="91"/>
      <c r="EH85" s="91"/>
      <c r="EI85" s="91"/>
      <c r="EJ85" s="91"/>
      <c r="EK85" s="91"/>
      <c r="EL85" s="91"/>
      <c r="EM85" s="91"/>
      <c r="EN85" s="91"/>
      <c r="EO85" s="91"/>
      <c r="EP85" s="91"/>
      <c r="EQ85" s="91"/>
      <c r="ER85" s="91"/>
      <c r="ES85" s="91"/>
      <c r="ET85" s="91"/>
      <c r="EU85" s="91"/>
      <c r="EV85" s="91"/>
      <c r="EW85" s="91"/>
      <c r="EX85" s="91"/>
      <c r="EY85" s="91"/>
      <c r="EZ85" s="91"/>
      <c r="FA85" s="91"/>
      <c r="FB85" s="91"/>
      <c r="FC85" s="91"/>
      <c r="FD85" s="91"/>
      <c r="FE85" s="91"/>
      <c r="FF85" s="91"/>
      <c r="FG85" s="91"/>
      <c r="FH85" s="91"/>
      <c r="FI85" s="91"/>
      <c r="FJ85" s="91"/>
      <c r="FK85" s="91"/>
      <c r="FL85" s="91"/>
      <c r="FM85" s="91"/>
      <c r="FN85" s="91"/>
      <c r="FO85" s="91"/>
      <c r="FP85" s="91"/>
      <c r="FQ85" s="91"/>
      <c r="FR85" s="91"/>
      <c r="FS85" s="91"/>
      <c r="FT85" s="91"/>
      <c r="FU85" s="91"/>
      <c r="FV85" s="91"/>
      <c r="FW85" s="91"/>
      <c r="FX85" s="91"/>
      <c r="FY85" s="91"/>
      <c r="FZ85" s="91"/>
      <c r="GA85" s="91"/>
      <c r="GB85" s="91"/>
      <c r="GC85" s="91"/>
      <c r="GD85" s="91"/>
      <c r="GE85" s="91"/>
      <c r="GF85" s="91"/>
      <c r="GG85" s="91"/>
      <c r="GH85" s="91"/>
      <c r="GI85" s="91"/>
      <c r="GJ85" s="91"/>
      <c r="GK85" s="91"/>
      <c r="GL85" s="91"/>
      <c r="GM85" s="91"/>
      <c r="GN85" s="91"/>
      <c r="GO85" s="91"/>
      <c r="GP85" s="91"/>
      <c r="GQ85" s="91"/>
      <c r="GR85" s="91"/>
      <c r="GS85" s="91"/>
      <c r="GT85" s="91"/>
      <c r="GU85" s="91"/>
      <c r="GV85" s="91"/>
      <c r="GW85" s="91"/>
      <c r="GX85" s="91"/>
      <c r="GY85" s="91"/>
      <c r="GZ85" s="91"/>
      <c r="HA85" s="91"/>
      <c r="HB85" s="91"/>
      <c r="HC85" s="91"/>
      <c r="HD85" s="91"/>
      <c r="HE85" s="91"/>
      <c r="HF85" s="91"/>
      <c r="HG85" s="91"/>
      <c r="HH85" s="91"/>
      <c r="HI85" s="91"/>
      <c r="HJ85" s="91"/>
      <c r="HK85" s="91"/>
      <c r="HL85" s="91"/>
      <c r="HM85" s="91"/>
      <c r="HN85" s="91"/>
      <c r="HO85" s="91"/>
      <c r="HP85" s="91"/>
      <c r="HQ85" s="91"/>
      <c r="HR85" s="91"/>
      <c r="HS85" s="91"/>
      <c r="HT85" s="91"/>
      <c r="HU85" s="91"/>
      <c r="HV85" s="91"/>
      <c r="HW85" s="91"/>
      <c r="HX85" s="91"/>
      <c r="HY85" s="91"/>
      <c r="HZ85" s="91"/>
      <c r="IA85" s="91"/>
      <c r="IB85" s="91"/>
      <c r="IC85" s="91"/>
      <c r="ID85" s="91"/>
      <c r="IE85" s="91"/>
      <c r="IF85" s="91"/>
      <c r="IG85" s="91"/>
      <c r="IH85" s="91"/>
      <c r="II85" s="91"/>
      <c r="IJ85" s="91"/>
      <c r="IK85" s="91"/>
      <c r="IL85" s="91"/>
      <c r="IM85" s="91"/>
      <c r="IN85" s="91"/>
      <c r="IO85" s="91"/>
      <c r="IP85" s="91"/>
      <c r="IQ85" s="91"/>
      <c r="IR85" s="91"/>
      <c r="IS85" s="91"/>
      <c r="IT85" s="91"/>
      <c r="IU85" s="91"/>
    </row>
    <row r="86" spans="1:255" s="91" customFormat="1" ht="16.5" customHeight="1">
      <c r="A86" s="110"/>
      <c r="B86" s="104" t="s">
        <v>130</v>
      </c>
      <c r="C86" s="105"/>
      <c r="D86" s="106">
        <v>60000</v>
      </c>
      <c r="E86" s="106">
        <v>33680</v>
      </c>
      <c r="F86" s="106"/>
      <c r="G86" s="107">
        <v>33678.910000000003</v>
      </c>
      <c r="H86" s="107">
        <v>33678.910000000003</v>
      </c>
      <c r="I86" s="96"/>
      <c r="J86" s="108"/>
      <c r="K86" s="90"/>
      <c r="L86" s="97"/>
      <c r="M86" s="97"/>
      <c r="N86" s="97"/>
      <c r="O86" s="97"/>
      <c r="P86" s="98"/>
      <c r="Q86" s="98"/>
      <c r="R86" s="98"/>
      <c r="S86" s="98"/>
    </row>
    <row r="87" spans="1:255" s="91" customFormat="1" ht="16.5" customHeight="1">
      <c r="A87" s="110"/>
      <c r="B87" s="104" t="s">
        <v>131</v>
      </c>
      <c r="C87" s="105"/>
      <c r="D87" s="106">
        <v>244560</v>
      </c>
      <c r="E87" s="106">
        <v>244560</v>
      </c>
      <c r="F87" s="106"/>
      <c r="G87" s="107">
        <v>244559.3</v>
      </c>
      <c r="H87" s="107">
        <v>68999.3</v>
      </c>
      <c r="I87" s="96"/>
      <c r="J87" s="108"/>
      <c r="K87" s="90"/>
      <c r="L87" s="97"/>
      <c r="M87" s="97"/>
      <c r="N87" s="97"/>
      <c r="O87" s="97"/>
      <c r="P87" s="98"/>
      <c r="Q87" s="98"/>
      <c r="R87" s="98"/>
      <c r="S87" s="98"/>
    </row>
    <row r="88" spans="1:255" s="91" customFormat="1" ht="16.5" customHeight="1">
      <c r="A88" s="110"/>
      <c r="B88" s="104" t="s">
        <v>132</v>
      </c>
      <c r="C88" s="105"/>
      <c r="D88" s="106">
        <v>1262000</v>
      </c>
      <c r="E88" s="106">
        <v>1121000</v>
      </c>
      <c r="F88" s="106"/>
      <c r="G88" s="107">
        <v>1120755.6000000001</v>
      </c>
      <c r="H88" s="107">
        <v>121683.75</v>
      </c>
      <c r="I88" s="96"/>
      <c r="J88" s="108"/>
      <c r="K88" s="90"/>
      <c r="L88" s="97"/>
      <c r="M88" s="97"/>
      <c r="N88" s="97"/>
      <c r="O88" s="97"/>
      <c r="P88" s="98"/>
      <c r="Q88" s="98"/>
      <c r="R88" s="98"/>
      <c r="S88" s="98"/>
    </row>
    <row r="89" spans="1:255" s="91" customFormat="1" ht="16.5" customHeight="1">
      <c r="A89" s="110"/>
      <c r="B89" s="109" t="s">
        <v>122</v>
      </c>
      <c r="C89" s="105"/>
      <c r="D89" s="106"/>
      <c r="E89" s="106"/>
      <c r="F89" s="106"/>
      <c r="G89" s="107">
        <f>-61629.26-559.5</f>
        <v>-62188.76</v>
      </c>
      <c r="H89" s="107">
        <v>-559.5</v>
      </c>
      <c r="I89" s="96"/>
      <c r="J89" s="108"/>
      <c r="K89" s="90"/>
      <c r="L89" s="97"/>
      <c r="M89" s="97"/>
      <c r="N89" s="97"/>
      <c r="O89" s="97"/>
      <c r="P89" s="98"/>
      <c r="Q89" s="98"/>
      <c r="R89" s="98"/>
      <c r="S89" s="98"/>
    </row>
    <row r="90" spans="1:255" s="91" customFormat="1" ht="16.5" customHeight="1">
      <c r="A90" s="110" t="s">
        <v>133</v>
      </c>
      <c r="B90" s="100" t="s">
        <v>134</v>
      </c>
      <c r="C90" s="105">
        <f t="shared" ref="C90:H90" si="32">C91+C92+C93+C94+C95+C96+C98+C97+C99</f>
        <v>0</v>
      </c>
      <c r="D90" s="124">
        <f t="shared" si="32"/>
        <v>25859440</v>
      </c>
      <c r="E90" s="124">
        <f t="shared" si="32"/>
        <v>24546000</v>
      </c>
      <c r="F90" s="124">
        <f t="shared" si="32"/>
        <v>0</v>
      </c>
      <c r="G90" s="124">
        <f t="shared" si="32"/>
        <v>24545955.039999999</v>
      </c>
      <c r="H90" s="124">
        <f t="shared" si="32"/>
        <v>3760026.4000000004</v>
      </c>
      <c r="I90" s="96"/>
      <c r="J90" s="108"/>
      <c r="K90" s="90"/>
      <c r="L90" s="97"/>
      <c r="M90" s="97"/>
      <c r="N90" s="97"/>
      <c r="O90" s="97"/>
      <c r="P90" s="98"/>
      <c r="Q90" s="98"/>
      <c r="R90" s="98"/>
      <c r="S90" s="98"/>
    </row>
    <row r="91" spans="1:255" s="91" customFormat="1" ht="18">
      <c r="A91" s="110" t="s">
        <v>135</v>
      </c>
      <c r="B91" s="104" t="s">
        <v>136</v>
      </c>
      <c r="C91" s="105"/>
      <c r="D91" s="106">
        <v>36460</v>
      </c>
      <c r="E91" s="106">
        <v>36170</v>
      </c>
      <c r="F91" s="106"/>
      <c r="G91" s="107">
        <v>36166.1</v>
      </c>
      <c r="H91" s="107">
        <v>2943.75</v>
      </c>
      <c r="I91" s="96"/>
      <c r="J91" s="96"/>
      <c r="K91" s="90"/>
      <c r="L91" s="97"/>
      <c r="M91" s="97"/>
      <c r="N91" s="97"/>
      <c r="O91" s="97"/>
      <c r="P91" s="98"/>
      <c r="Q91" s="98"/>
      <c r="R91" s="98"/>
      <c r="S91" s="98"/>
      <c r="T91" s="99"/>
      <c r="U91" s="99"/>
      <c r="V91" s="99"/>
      <c r="W91" s="99"/>
      <c r="X91" s="99"/>
      <c r="Y91" s="99"/>
      <c r="Z91" s="99"/>
      <c r="AA91" s="99"/>
      <c r="AB91" s="99"/>
      <c r="AC91" s="99"/>
      <c r="AD91" s="99"/>
      <c r="AE91" s="99"/>
      <c r="AF91" s="99"/>
      <c r="AG91" s="99"/>
      <c r="AH91" s="99"/>
      <c r="AI91" s="99"/>
      <c r="AJ91" s="99"/>
      <c r="AK91" s="99"/>
      <c r="AL91" s="99"/>
      <c r="AM91" s="99"/>
      <c r="AN91" s="99"/>
      <c r="AO91" s="99"/>
      <c r="AP91" s="99"/>
      <c r="AQ91" s="99"/>
      <c r="AR91" s="99"/>
      <c r="AS91" s="99"/>
      <c r="AT91" s="99"/>
      <c r="AU91" s="99"/>
      <c r="AV91" s="99"/>
      <c r="AW91" s="99"/>
      <c r="AX91" s="99"/>
      <c r="AY91" s="99"/>
      <c r="AZ91" s="99"/>
      <c r="BA91" s="99"/>
      <c r="BB91" s="99"/>
      <c r="BC91" s="99"/>
      <c r="BD91" s="99"/>
      <c r="BE91" s="99"/>
      <c r="BF91" s="99"/>
      <c r="BG91" s="99"/>
      <c r="BH91" s="99"/>
      <c r="BI91" s="99"/>
      <c r="BJ91" s="99"/>
      <c r="BK91" s="99"/>
      <c r="BL91" s="99"/>
      <c r="BM91" s="99"/>
      <c r="BN91" s="99"/>
      <c r="BO91" s="99"/>
      <c r="BP91" s="99"/>
      <c r="BQ91" s="99"/>
      <c r="BR91" s="99"/>
      <c r="BS91" s="99"/>
      <c r="BT91" s="99"/>
      <c r="BU91" s="99"/>
      <c r="BV91" s="99"/>
      <c r="BW91" s="99"/>
      <c r="BX91" s="99"/>
      <c r="BY91" s="99"/>
      <c r="BZ91" s="99"/>
      <c r="CA91" s="99"/>
      <c r="CB91" s="99"/>
      <c r="CC91" s="99"/>
      <c r="CD91" s="99"/>
      <c r="CE91" s="99"/>
      <c r="CF91" s="99"/>
      <c r="CG91" s="99"/>
      <c r="CH91" s="99"/>
      <c r="CI91" s="99"/>
      <c r="CJ91" s="99"/>
      <c r="CK91" s="99"/>
      <c r="CL91" s="99"/>
      <c r="CM91" s="99"/>
      <c r="CN91" s="99"/>
      <c r="CO91" s="99"/>
      <c r="CP91" s="99"/>
      <c r="CQ91" s="99"/>
      <c r="CR91" s="99"/>
      <c r="CS91" s="99"/>
      <c r="CT91" s="99"/>
      <c r="CU91" s="99"/>
      <c r="CV91" s="99"/>
      <c r="CW91" s="99"/>
      <c r="CX91" s="99"/>
      <c r="CY91" s="99"/>
      <c r="CZ91" s="99"/>
      <c r="DA91" s="99"/>
      <c r="DB91" s="99"/>
      <c r="DC91" s="99"/>
      <c r="DD91" s="99"/>
      <c r="DE91" s="99"/>
      <c r="DF91" s="99"/>
      <c r="DG91" s="99"/>
      <c r="DH91" s="99"/>
      <c r="DI91" s="99"/>
      <c r="DJ91" s="99"/>
      <c r="DK91" s="99"/>
      <c r="DL91" s="99"/>
      <c r="DM91" s="99"/>
      <c r="DN91" s="99"/>
      <c r="DO91" s="99"/>
      <c r="DP91" s="99"/>
      <c r="DQ91" s="99"/>
      <c r="DR91" s="99"/>
      <c r="DS91" s="99"/>
      <c r="DT91" s="99"/>
      <c r="DU91" s="99"/>
      <c r="DV91" s="99"/>
      <c r="DW91" s="99"/>
      <c r="DX91" s="99"/>
      <c r="DY91" s="99"/>
      <c r="DZ91" s="99"/>
      <c r="EA91" s="99"/>
      <c r="EB91" s="99"/>
      <c r="EC91" s="99"/>
      <c r="ED91" s="99"/>
      <c r="EE91" s="99"/>
      <c r="EF91" s="99"/>
      <c r="EG91" s="99"/>
      <c r="EH91" s="99"/>
      <c r="EI91" s="99"/>
      <c r="EJ91" s="99"/>
      <c r="EK91" s="99"/>
      <c r="EL91" s="99"/>
      <c r="EM91" s="99"/>
      <c r="EN91" s="99"/>
      <c r="EO91" s="99"/>
      <c r="EP91" s="99"/>
      <c r="EQ91" s="99"/>
      <c r="ER91" s="99"/>
      <c r="ES91" s="99"/>
      <c r="ET91" s="99"/>
      <c r="EU91" s="99"/>
      <c r="EV91" s="99"/>
      <c r="EW91" s="99"/>
      <c r="EX91" s="99"/>
      <c r="EY91" s="99"/>
      <c r="EZ91" s="99"/>
      <c r="FA91" s="99"/>
      <c r="FB91" s="99"/>
      <c r="FC91" s="99"/>
      <c r="FD91" s="99"/>
      <c r="FE91" s="99"/>
      <c r="FF91" s="99"/>
      <c r="FG91" s="99"/>
      <c r="FH91" s="99"/>
      <c r="FI91" s="99"/>
      <c r="FJ91" s="99"/>
      <c r="FK91" s="99"/>
      <c r="FL91" s="99"/>
      <c r="FM91" s="99"/>
      <c r="FN91" s="99"/>
      <c r="FO91" s="99"/>
      <c r="FP91" s="99"/>
      <c r="FQ91" s="99"/>
      <c r="FR91" s="99"/>
      <c r="FS91" s="99"/>
      <c r="FT91" s="99"/>
      <c r="FU91" s="99"/>
      <c r="FV91" s="99"/>
      <c r="FW91" s="99"/>
      <c r="FX91" s="99"/>
      <c r="FY91" s="99"/>
      <c r="FZ91" s="99"/>
      <c r="GA91" s="99"/>
      <c r="GB91" s="99"/>
      <c r="GC91" s="99"/>
      <c r="GD91" s="99"/>
      <c r="GE91" s="99"/>
      <c r="GF91" s="99"/>
      <c r="GG91" s="99"/>
      <c r="GH91" s="99"/>
      <c r="GI91" s="99"/>
      <c r="GJ91" s="99"/>
      <c r="GK91" s="99"/>
      <c r="GL91" s="99"/>
      <c r="GM91" s="99"/>
      <c r="GN91" s="99"/>
      <c r="GO91" s="99"/>
      <c r="GP91" s="99"/>
      <c r="GQ91" s="99"/>
      <c r="GR91" s="99"/>
      <c r="GS91" s="99"/>
      <c r="GT91" s="99"/>
      <c r="GU91" s="99"/>
      <c r="GV91" s="99"/>
      <c r="GW91" s="99"/>
      <c r="GX91" s="99"/>
      <c r="GY91" s="99"/>
      <c r="GZ91" s="99"/>
      <c r="HA91" s="99"/>
      <c r="HB91" s="99"/>
      <c r="HC91" s="99"/>
      <c r="HD91" s="99"/>
      <c r="HE91" s="99"/>
      <c r="HF91" s="99"/>
      <c r="HG91" s="99"/>
      <c r="HH91" s="99"/>
      <c r="HI91" s="99"/>
      <c r="HJ91" s="99"/>
      <c r="HK91" s="99"/>
      <c r="HL91" s="99"/>
      <c r="HM91" s="99"/>
      <c r="HN91" s="99"/>
      <c r="HO91" s="99"/>
      <c r="HP91" s="99"/>
      <c r="HQ91" s="99"/>
      <c r="HR91" s="99"/>
      <c r="HS91" s="99"/>
      <c r="HT91" s="99"/>
      <c r="HU91" s="99"/>
      <c r="HV91" s="99"/>
      <c r="HW91" s="99"/>
      <c r="HX91" s="99"/>
      <c r="HY91" s="99"/>
      <c r="HZ91" s="99"/>
      <c r="IA91" s="99"/>
      <c r="IB91" s="99"/>
      <c r="IC91" s="99"/>
      <c r="ID91" s="99"/>
      <c r="IE91" s="99"/>
      <c r="IF91" s="99"/>
      <c r="IG91" s="99"/>
      <c r="IH91" s="99"/>
      <c r="II91" s="99"/>
      <c r="IJ91" s="99"/>
      <c r="IK91" s="99"/>
      <c r="IL91" s="99"/>
      <c r="IM91" s="99"/>
      <c r="IN91" s="99"/>
      <c r="IO91" s="99"/>
      <c r="IP91" s="99"/>
      <c r="IQ91" s="99"/>
      <c r="IR91" s="99"/>
      <c r="IS91" s="99"/>
      <c r="IT91" s="99"/>
      <c r="IU91" s="99"/>
    </row>
    <row r="92" spans="1:255" s="91" customFormat="1" ht="16.5" customHeight="1">
      <c r="A92" s="110"/>
      <c r="B92" s="104" t="s">
        <v>137</v>
      </c>
      <c r="C92" s="105"/>
      <c r="D92" s="106"/>
      <c r="E92" s="106"/>
      <c r="F92" s="106"/>
      <c r="G92" s="107"/>
      <c r="H92" s="107"/>
      <c r="I92" s="96"/>
      <c r="J92" s="108"/>
      <c r="K92" s="90"/>
      <c r="L92" s="97"/>
      <c r="M92" s="97"/>
      <c r="N92" s="97"/>
      <c r="O92" s="97"/>
      <c r="P92" s="98"/>
      <c r="Q92" s="98"/>
      <c r="R92" s="98"/>
      <c r="S92" s="98"/>
    </row>
    <row r="93" spans="1:255" s="91" customFormat="1" ht="18">
      <c r="A93" s="110" t="s">
        <v>138</v>
      </c>
      <c r="B93" s="104" t="s">
        <v>139</v>
      </c>
      <c r="C93" s="105"/>
      <c r="D93" s="106"/>
      <c r="E93" s="106"/>
      <c r="F93" s="106"/>
      <c r="G93" s="107"/>
      <c r="H93" s="107"/>
      <c r="I93" s="96"/>
      <c r="J93" s="108"/>
      <c r="K93" s="90"/>
      <c r="L93" s="97"/>
      <c r="M93" s="97"/>
      <c r="N93" s="97"/>
      <c r="O93" s="97"/>
      <c r="P93" s="98"/>
      <c r="Q93" s="98"/>
      <c r="R93" s="98"/>
      <c r="S93" s="98"/>
    </row>
    <row r="94" spans="1:255" s="99" customFormat="1" ht="16.5" customHeight="1">
      <c r="A94" s="92" t="s">
        <v>140</v>
      </c>
      <c r="B94" s="104" t="s">
        <v>141</v>
      </c>
      <c r="C94" s="105"/>
      <c r="D94" s="106">
        <v>13218700</v>
      </c>
      <c r="E94" s="106">
        <v>13021270</v>
      </c>
      <c r="F94" s="106"/>
      <c r="G94" s="107">
        <v>13021268</v>
      </c>
      <c r="H94" s="107">
        <v>2342191.4300000002</v>
      </c>
      <c r="I94" s="96"/>
      <c r="J94" s="108"/>
      <c r="K94" s="90"/>
      <c r="L94" s="97"/>
      <c r="M94" s="97"/>
      <c r="N94" s="97"/>
      <c r="O94" s="97"/>
      <c r="P94" s="98"/>
      <c r="Q94" s="98"/>
      <c r="R94" s="98"/>
      <c r="S94" s="98"/>
      <c r="T94" s="91"/>
      <c r="U94" s="91"/>
      <c r="V94" s="91"/>
      <c r="W94" s="91"/>
      <c r="X94" s="91"/>
      <c r="Y94" s="91"/>
      <c r="Z94" s="91"/>
      <c r="AA94" s="91"/>
      <c r="AB94" s="91"/>
      <c r="AC94" s="91"/>
      <c r="AD94" s="91"/>
      <c r="AE94" s="91"/>
      <c r="AF94" s="91"/>
      <c r="AG94" s="91"/>
      <c r="AH94" s="91"/>
      <c r="AI94" s="91"/>
      <c r="AJ94" s="91"/>
      <c r="AK94" s="91"/>
      <c r="AL94" s="91"/>
      <c r="AM94" s="91"/>
      <c r="AN94" s="91"/>
      <c r="AO94" s="91"/>
      <c r="AP94" s="91"/>
      <c r="AQ94" s="91"/>
      <c r="AR94" s="91"/>
      <c r="AS94" s="91"/>
      <c r="AT94" s="91"/>
      <c r="AU94" s="91"/>
      <c r="AV94" s="91"/>
      <c r="AW94" s="91"/>
      <c r="AX94" s="91"/>
      <c r="AY94" s="91"/>
      <c r="AZ94" s="91"/>
      <c r="BA94" s="91"/>
      <c r="BB94" s="91"/>
      <c r="BC94" s="91"/>
      <c r="BD94" s="91"/>
      <c r="BE94" s="91"/>
      <c r="BF94" s="91"/>
      <c r="BG94" s="91"/>
      <c r="BH94" s="91"/>
      <c r="BI94" s="91"/>
      <c r="BJ94" s="91"/>
      <c r="BK94" s="91"/>
      <c r="BL94" s="91"/>
      <c r="BM94" s="91"/>
      <c r="BN94" s="91"/>
      <c r="BO94" s="91"/>
      <c r="BP94" s="91"/>
      <c r="BQ94" s="91"/>
      <c r="BR94" s="91"/>
      <c r="BS94" s="91"/>
      <c r="BT94" s="91"/>
      <c r="BU94" s="91"/>
      <c r="BV94" s="91"/>
      <c r="BW94" s="91"/>
      <c r="BX94" s="91"/>
      <c r="BY94" s="91"/>
      <c r="BZ94" s="91"/>
      <c r="CA94" s="91"/>
      <c r="CB94" s="91"/>
      <c r="CC94" s="91"/>
      <c r="CD94" s="91"/>
      <c r="CE94" s="91"/>
      <c r="CF94" s="91"/>
      <c r="CG94" s="91"/>
      <c r="CH94" s="91"/>
      <c r="CI94" s="91"/>
      <c r="CJ94" s="91"/>
      <c r="CK94" s="91"/>
      <c r="CL94" s="91"/>
      <c r="CM94" s="91"/>
      <c r="CN94" s="91"/>
      <c r="CO94" s="91"/>
      <c r="CP94" s="91"/>
      <c r="CQ94" s="91"/>
      <c r="CR94" s="91"/>
      <c r="CS94" s="91"/>
      <c r="CT94" s="91"/>
      <c r="CU94" s="91"/>
      <c r="CV94" s="91"/>
      <c r="CW94" s="91"/>
      <c r="CX94" s="91"/>
      <c r="CY94" s="91"/>
      <c r="CZ94" s="91"/>
      <c r="DA94" s="91"/>
      <c r="DB94" s="91"/>
      <c r="DC94" s="91"/>
      <c r="DD94" s="91"/>
      <c r="DE94" s="91"/>
      <c r="DF94" s="91"/>
      <c r="DG94" s="91"/>
      <c r="DH94" s="91"/>
      <c r="DI94" s="91"/>
      <c r="DJ94" s="91"/>
      <c r="DK94" s="91"/>
      <c r="DL94" s="91"/>
      <c r="DM94" s="91"/>
      <c r="DN94" s="91"/>
      <c r="DO94" s="91"/>
      <c r="DP94" s="91"/>
      <c r="DQ94" s="91"/>
      <c r="DR94" s="91"/>
      <c r="DS94" s="91"/>
      <c r="DT94" s="91"/>
      <c r="DU94" s="91"/>
      <c r="DV94" s="91"/>
      <c r="DW94" s="91"/>
      <c r="DX94" s="91"/>
      <c r="DY94" s="91"/>
      <c r="DZ94" s="91"/>
      <c r="EA94" s="91"/>
      <c r="EB94" s="91"/>
      <c r="EC94" s="91"/>
      <c r="ED94" s="91"/>
      <c r="EE94" s="91"/>
      <c r="EF94" s="91"/>
      <c r="EG94" s="91"/>
      <c r="EH94" s="91"/>
      <c r="EI94" s="91"/>
      <c r="EJ94" s="91"/>
      <c r="EK94" s="91"/>
      <c r="EL94" s="91"/>
      <c r="EM94" s="91"/>
      <c r="EN94" s="91"/>
      <c r="EO94" s="91"/>
      <c r="EP94" s="91"/>
      <c r="EQ94" s="91"/>
      <c r="ER94" s="91"/>
      <c r="ES94" s="91"/>
      <c r="ET94" s="91"/>
      <c r="EU94" s="91"/>
      <c r="EV94" s="91"/>
      <c r="EW94" s="91"/>
      <c r="EX94" s="91"/>
      <c r="EY94" s="91"/>
      <c r="EZ94" s="91"/>
      <c r="FA94" s="91"/>
      <c r="FB94" s="91"/>
      <c r="FC94" s="91"/>
      <c r="FD94" s="91"/>
      <c r="FE94" s="91"/>
      <c r="FF94" s="91"/>
      <c r="FG94" s="91"/>
      <c r="FH94" s="91"/>
      <c r="FI94" s="91"/>
      <c r="FJ94" s="91"/>
      <c r="FK94" s="91"/>
      <c r="FL94" s="91"/>
      <c r="FM94" s="91"/>
      <c r="FN94" s="91"/>
      <c r="FO94" s="91"/>
      <c r="FP94" s="91"/>
      <c r="FQ94" s="91"/>
      <c r="FR94" s="91"/>
      <c r="FS94" s="91"/>
      <c r="FT94" s="91"/>
      <c r="FU94" s="91"/>
      <c r="FV94" s="91"/>
      <c r="FW94" s="91"/>
      <c r="FX94" s="91"/>
      <c r="FY94" s="91"/>
      <c r="FZ94" s="91"/>
      <c r="GA94" s="91"/>
      <c r="GB94" s="91"/>
      <c r="GC94" s="91"/>
      <c r="GD94" s="91"/>
      <c r="GE94" s="91"/>
      <c r="GF94" s="91"/>
      <c r="GG94" s="91"/>
      <c r="GH94" s="91"/>
      <c r="GI94" s="91"/>
      <c r="GJ94" s="91"/>
      <c r="GK94" s="91"/>
      <c r="GL94" s="91"/>
      <c r="GM94" s="91"/>
      <c r="GN94" s="91"/>
      <c r="GO94" s="91"/>
      <c r="GP94" s="91"/>
      <c r="GQ94" s="91"/>
      <c r="GR94" s="91"/>
      <c r="GS94" s="91"/>
      <c r="GT94" s="91"/>
      <c r="GU94" s="91"/>
      <c r="GV94" s="91"/>
      <c r="GW94" s="91"/>
      <c r="GX94" s="91"/>
      <c r="GY94" s="91"/>
      <c r="GZ94" s="91"/>
      <c r="HA94" s="91"/>
      <c r="HB94" s="91"/>
      <c r="HC94" s="91"/>
      <c r="HD94" s="91"/>
      <c r="HE94" s="91"/>
      <c r="HF94" s="91"/>
      <c r="HG94" s="91"/>
      <c r="HH94" s="91"/>
      <c r="HI94" s="91"/>
      <c r="HJ94" s="91"/>
      <c r="HK94" s="91"/>
      <c r="HL94" s="91"/>
      <c r="HM94" s="91"/>
      <c r="HN94" s="91"/>
      <c r="HO94" s="91"/>
      <c r="HP94" s="91"/>
      <c r="HQ94" s="91"/>
      <c r="HR94" s="91"/>
      <c r="HS94" s="91"/>
      <c r="HT94" s="91"/>
      <c r="HU94" s="91"/>
      <c r="HV94" s="91"/>
      <c r="HW94" s="91"/>
      <c r="HX94" s="91"/>
      <c r="HY94" s="91"/>
      <c r="HZ94" s="91"/>
      <c r="IA94" s="91"/>
      <c r="IB94" s="91"/>
      <c r="IC94" s="91"/>
      <c r="ID94" s="91"/>
      <c r="IE94" s="91"/>
      <c r="IF94" s="91"/>
      <c r="IG94" s="91"/>
      <c r="IH94" s="91"/>
      <c r="II94" s="91"/>
      <c r="IJ94" s="91"/>
      <c r="IK94" s="91"/>
      <c r="IL94" s="91"/>
      <c r="IM94" s="91"/>
      <c r="IN94" s="91"/>
      <c r="IO94" s="91"/>
      <c r="IP94" s="91"/>
      <c r="IQ94" s="91"/>
      <c r="IR94" s="91"/>
      <c r="IS94" s="91"/>
      <c r="IT94" s="91"/>
      <c r="IU94" s="91"/>
    </row>
    <row r="95" spans="1:255" s="91" customFormat="1" ht="16.5" customHeight="1">
      <c r="A95" s="110" t="s">
        <v>142</v>
      </c>
      <c r="B95" s="126" t="s">
        <v>143</v>
      </c>
      <c r="C95" s="105"/>
      <c r="D95" s="106">
        <v>42580</v>
      </c>
      <c r="E95" s="106">
        <v>43250</v>
      </c>
      <c r="F95" s="106"/>
      <c r="G95" s="107">
        <v>43250</v>
      </c>
      <c r="H95" s="107">
        <v>4800</v>
      </c>
      <c r="I95" s="96"/>
      <c r="J95" s="108"/>
      <c r="K95" s="90"/>
      <c r="L95" s="97"/>
      <c r="M95" s="97"/>
      <c r="N95" s="97"/>
      <c r="O95" s="97"/>
      <c r="P95" s="98"/>
      <c r="Q95" s="98"/>
      <c r="R95" s="98"/>
      <c r="S95" s="98"/>
    </row>
    <row r="96" spans="1:255" s="91" customFormat="1" ht="16.5" customHeight="1">
      <c r="A96" s="110"/>
      <c r="B96" s="104" t="s">
        <v>144</v>
      </c>
      <c r="C96" s="105"/>
      <c r="D96" s="106">
        <v>689730</v>
      </c>
      <c r="E96" s="106">
        <v>713670</v>
      </c>
      <c r="F96" s="106"/>
      <c r="G96" s="107">
        <v>713654.67</v>
      </c>
      <c r="H96" s="107">
        <v>73966.91</v>
      </c>
      <c r="I96" s="96"/>
      <c r="J96" s="108"/>
      <c r="K96" s="90"/>
      <c r="L96" s="97"/>
      <c r="M96" s="97"/>
      <c r="N96" s="97"/>
      <c r="O96" s="97"/>
      <c r="P96" s="98"/>
      <c r="Q96" s="98"/>
      <c r="R96" s="98"/>
      <c r="S96" s="98"/>
    </row>
    <row r="97" spans="1:255" s="91" customFormat="1" ht="16.5" customHeight="1">
      <c r="A97" s="110"/>
      <c r="B97" s="127" t="s">
        <v>145</v>
      </c>
      <c r="C97" s="105"/>
      <c r="D97" s="106"/>
      <c r="E97" s="106"/>
      <c r="F97" s="106"/>
      <c r="G97" s="107"/>
      <c r="H97" s="107"/>
      <c r="I97" s="96"/>
      <c r="J97" s="108"/>
      <c r="K97" s="90"/>
      <c r="L97" s="97"/>
      <c r="M97" s="97"/>
      <c r="N97" s="97"/>
      <c r="O97" s="97"/>
      <c r="P97" s="98"/>
      <c r="Q97" s="98"/>
      <c r="R97" s="98"/>
      <c r="S97" s="98"/>
    </row>
    <row r="98" spans="1:255" s="91" customFormat="1" ht="16.5" customHeight="1">
      <c r="A98" s="110" t="s">
        <v>146</v>
      </c>
      <c r="B98" s="127" t="s">
        <v>147</v>
      </c>
      <c r="C98" s="105"/>
      <c r="D98" s="106">
        <v>9041960</v>
      </c>
      <c r="E98" s="106">
        <v>8453460</v>
      </c>
      <c r="F98" s="106"/>
      <c r="G98" s="128">
        <v>8453459.6899999995</v>
      </c>
      <c r="H98" s="128">
        <v>866570</v>
      </c>
      <c r="I98" s="96"/>
      <c r="J98" s="108"/>
      <c r="K98" s="90"/>
      <c r="L98" s="97"/>
      <c r="M98" s="97"/>
      <c r="N98" s="97"/>
      <c r="O98" s="97"/>
      <c r="P98" s="98"/>
      <c r="Q98" s="98"/>
      <c r="R98" s="98"/>
      <c r="S98" s="98"/>
    </row>
    <row r="99" spans="1:255" s="91" customFormat="1" ht="54">
      <c r="A99" s="110" t="s">
        <v>148</v>
      </c>
      <c r="B99" s="129" t="s">
        <v>149</v>
      </c>
      <c r="C99" s="105">
        <f t="shared" ref="C99:H99" si="33">C100+C101</f>
        <v>0</v>
      </c>
      <c r="D99" s="124">
        <f t="shared" si="33"/>
        <v>2830010</v>
      </c>
      <c r="E99" s="124">
        <f t="shared" si="33"/>
        <v>2278180</v>
      </c>
      <c r="F99" s="124">
        <f t="shared" si="33"/>
        <v>0</v>
      </c>
      <c r="G99" s="124">
        <f t="shared" si="33"/>
        <v>2278156.58</v>
      </c>
      <c r="H99" s="124">
        <f t="shared" si="33"/>
        <v>469554.31</v>
      </c>
      <c r="I99" s="96"/>
      <c r="J99" s="108"/>
      <c r="K99" s="90"/>
      <c r="L99" s="97"/>
      <c r="M99" s="97"/>
      <c r="N99" s="97"/>
      <c r="O99" s="97"/>
      <c r="P99" s="98"/>
      <c r="Q99" s="98"/>
      <c r="R99" s="98"/>
      <c r="S99" s="98"/>
    </row>
    <row r="100" spans="1:255" s="91" customFormat="1" ht="16.5" customHeight="1">
      <c r="A100" s="110"/>
      <c r="B100" s="127" t="s">
        <v>150</v>
      </c>
      <c r="C100" s="105"/>
      <c r="D100" s="106">
        <v>2830010</v>
      </c>
      <c r="E100" s="106">
        <v>2278180</v>
      </c>
      <c r="F100" s="106"/>
      <c r="G100" s="107">
        <v>2278156.58</v>
      </c>
      <c r="H100" s="107">
        <v>469554.31</v>
      </c>
      <c r="I100" s="96"/>
      <c r="J100" s="108"/>
      <c r="K100" s="90"/>
      <c r="L100" s="97"/>
      <c r="M100" s="97"/>
      <c r="N100" s="97"/>
      <c r="O100" s="97"/>
      <c r="P100" s="98"/>
      <c r="Q100" s="98"/>
      <c r="R100" s="98"/>
      <c r="S100" s="98"/>
    </row>
    <row r="101" spans="1:255" s="91" customFormat="1" ht="16.5" customHeight="1">
      <c r="A101" s="110"/>
      <c r="B101" s="127" t="s">
        <v>151</v>
      </c>
      <c r="C101" s="105"/>
      <c r="D101" s="106"/>
      <c r="E101" s="106"/>
      <c r="F101" s="106"/>
      <c r="G101" s="107"/>
      <c r="H101" s="107"/>
      <c r="I101" s="96"/>
      <c r="J101" s="108"/>
      <c r="K101" s="90"/>
      <c r="L101" s="97"/>
      <c r="M101" s="97"/>
      <c r="N101" s="97"/>
      <c r="O101" s="97"/>
      <c r="P101" s="98"/>
      <c r="Q101" s="98"/>
      <c r="R101" s="98"/>
      <c r="S101" s="98"/>
    </row>
    <row r="102" spans="1:255" s="91" customFormat="1" ht="18">
      <c r="A102" s="110"/>
      <c r="B102" s="109" t="s">
        <v>122</v>
      </c>
      <c r="C102" s="105"/>
      <c r="D102" s="106"/>
      <c r="E102" s="106"/>
      <c r="F102" s="106"/>
      <c r="G102" s="107"/>
      <c r="H102" s="107"/>
      <c r="I102" s="96"/>
      <c r="J102" s="108"/>
      <c r="K102" s="90"/>
      <c r="L102" s="97"/>
      <c r="M102" s="97"/>
      <c r="N102" s="97"/>
      <c r="O102" s="97"/>
      <c r="P102" s="98"/>
      <c r="Q102" s="98"/>
      <c r="R102" s="98"/>
      <c r="S102" s="98"/>
    </row>
    <row r="103" spans="1:255" s="91" customFormat="1" ht="36">
      <c r="A103" s="110"/>
      <c r="B103" s="100" t="s">
        <v>152</v>
      </c>
      <c r="C103" s="105">
        <f t="shared" ref="C103:H103" si="34">C104+C105+C106+C107+C108+C109+C110+C111+C112+C113</f>
        <v>0</v>
      </c>
      <c r="D103" s="124">
        <f t="shared" si="34"/>
        <v>2180850</v>
      </c>
      <c r="E103" s="124">
        <f t="shared" si="34"/>
        <v>2131520</v>
      </c>
      <c r="F103" s="124">
        <f t="shared" si="34"/>
        <v>0</v>
      </c>
      <c r="G103" s="124">
        <f t="shared" si="34"/>
        <v>2131513.5</v>
      </c>
      <c r="H103" s="124">
        <f t="shared" si="34"/>
        <v>246177</v>
      </c>
      <c r="I103" s="96"/>
      <c r="J103" s="108"/>
      <c r="K103" s="90"/>
      <c r="L103" s="97"/>
      <c r="M103" s="97"/>
      <c r="N103" s="97"/>
      <c r="O103" s="97"/>
      <c r="P103" s="98"/>
      <c r="Q103" s="98"/>
      <c r="R103" s="98"/>
      <c r="S103" s="98"/>
    </row>
    <row r="104" spans="1:255" s="91" customFormat="1" ht="16.5" customHeight="1">
      <c r="A104" s="110"/>
      <c r="B104" s="104" t="s">
        <v>141</v>
      </c>
      <c r="C104" s="105"/>
      <c r="D104" s="106">
        <v>2050130</v>
      </c>
      <c r="E104" s="106">
        <v>1987720</v>
      </c>
      <c r="F104" s="106"/>
      <c r="G104" s="107">
        <v>1987713.5</v>
      </c>
      <c r="H104" s="107">
        <v>226287</v>
      </c>
      <c r="I104" s="96"/>
      <c r="J104" s="108"/>
      <c r="K104" s="90"/>
      <c r="L104" s="97"/>
      <c r="M104" s="97"/>
      <c r="N104" s="97"/>
      <c r="O104" s="97"/>
      <c r="P104" s="98"/>
      <c r="Q104" s="98"/>
      <c r="R104" s="98"/>
      <c r="S104" s="98"/>
    </row>
    <row r="105" spans="1:255" s="91" customFormat="1" ht="16.5" customHeight="1">
      <c r="A105" s="110"/>
      <c r="B105" s="130" t="s">
        <v>153</v>
      </c>
      <c r="C105" s="105"/>
      <c r="D105" s="106"/>
      <c r="E105" s="106"/>
      <c r="F105" s="106"/>
      <c r="G105" s="107"/>
      <c r="H105" s="107"/>
      <c r="I105" s="96"/>
      <c r="J105" s="108"/>
      <c r="K105" s="90"/>
      <c r="L105" s="97"/>
      <c r="M105" s="97"/>
      <c r="N105" s="97"/>
      <c r="O105" s="97"/>
      <c r="P105" s="98"/>
      <c r="Q105" s="98"/>
      <c r="R105" s="98"/>
      <c r="S105" s="98"/>
    </row>
    <row r="106" spans="1:255" s="91" customFormat="1" ht="18">
      <c r="A106" s="92"/>
      <c r="B106" s="131" t="s">
        <v>154</v>
      </c>
      <c r="C106" s="105"/>
      <c r="D106" s="106">
        <v>130720</v>
      </c>
      <c r="E106" s="106">
        <v>143800</v>
      </c>
      <c r="F106" s="106"/>
      <c r="G106" s="107">
        <v>143800</v>
      </c>
      <c r="H106" s="107">
        <v>19890</v>
      </c>
      <c r="I106" s="96"/>
      <c r="J106" s="108"/>
      <c r="K106" s="90"/>
      <c r="L106" s="97"/>
      <c r="M106" s="97"/>
      <c r="N106" s="97"/>
      <c r="O106" s="97"/>
      <c r="P106" s="98"/>
      <c r="Q106" s="98"/>
      <c r="R106" s="98"/>
      <c r="S106" s="98"/>
    </row>
    <row r="107" spans="1:255" s="91" customFormat="1" ht="16.5" customHeight="1">
      <c r="A107" s="110"/>
      <c r="B107" s="131" t="s">
        <v>155</v>
      </c>
      <c r="C107" s="105"/>
      <c r="D107" s="106"/>
      <c r="E107" s="106"/>
      <c r="F107" s="106"/>
      <c r="G107" s="107"/>
      <c r="H107" s="107"/>
      <c r="I107" s="96"/>
      <c r="J107" s="108"/>
      <c r="K107" s="90"/>
      <c r="L107" s="97"/>
      <c r="M107" s="97"/>
      <c r="N107" s="97"/>
      <c r="O107" s="97"/>
      <c r="P107" s="98"/>
      <c r="Q107" s="98"/>
      <c r="R107" s="98"/>
      <c r="S107" s="98"/>
    </row>
    <row r="108" spans="1:255" s="91" customFormat="1" ht="16.5" customHeight="1">
      <c r="A108" s="110"/>
      <c r="B108" s="131" t="s">
        <v>156</v>
      </c>
      <c r="C108" s="105"/>
      <c r="D108" s="106"/>
      <c r="E108" s="106"/>
      <c r="F108" s="106"/>
      <c r="G108" s="107"/>
      <c r="H108" s="107"/>
      <c r="I108" s="96"/>
      <c r="J108" s="108"/>
      <c r="K108" s="90"/>
      <c r="L108" s="97"/>
      <c r="M108" s="97"/>
      <c r="N108" s="97"/>
      <c r="O108" s="97"/>
      <c r="P108" s="98"/>
      <c r="Q108" s="98"/>
      <c r="R108" s="98"/>
      <c r="S108" s="98"/>
    </row>
    <row r="109" spans="1:255" s="91" customFormat="1" ht="16.5" customHeight="1">
      <c r="A109" s="110"/>
      <c r="B109" s="104" t="s">
        <v>136</v>
      </c>
      <c r="C109" s="105"/>
      <c r="D109" s="106"/>
      <c r="E109" s="106"/>
      <c r="F109" s="106"/>
      <c r="G109" s="107"/>
      <c r="H109" s="107"/>
      <c r="I109" s="96"/>
      <c r="J109" s="108"/>
      <c r="K109" s="90"/>
      <c r="L109" s="97"/>
      <c r="M109" s="97"/>
      <c r="N109" s="97"/>
      <c r="O109" s="97"/>
      <c r="P109" s="98"/>
      <c r="Q109" s="98"/>
      <c r="R109" s="98"/>
      <c r="S109" s="98"/>
    </row>
    <row r="110" spans="1:255" s="91" customFormat="1" ht="16.5" customHeight="1">
      <c r="A110" s="110" t="s">
        <v>157</v>
      </c>
      <c r="B110" s="131" t="s">
        <v>158</v>
      </c>
      <c r="C110" s="105"/>
      <c r="D110" s="106"/>
      <c r="E110" s="106"/>
      <c r="F110" s="106"/>
      <c r="G110" s="132"/>
      <c r="H110" s="132"/>
      <c r="I110" s="96"/>
      <c r="J110" s="133"/>
      <c r="K110" s="90"/>
      <c r="L110" s="97"/>
      <c r="M110" s="97"/>
      <c r="N110" s="97"/>
      <c r="O110" s="97"/>
      <c r="P110" s="98"/>
      <c r="Q110" s="98"/>
      <c r="R110" s="98"/>
      <c r="S110" s="98"/>
      <c r="T110" s="99"/>
      <c r="U110" s="99"/>
      <c r="V110" s="99"/>
      <c r="W110" s="99"/>
      <c r="X110" s="99"/>
      <c r="Y110" s="99"/>
      <c r="Z110" s="99"/>
      <c r="AA110" s="99"/>
      <c r="AB110" s="99"/>
      <c r="AC110" s="99"/>
      <c r="AD110" s="99"/>
      <c r="AE110" s="99"/>
      <c r="AF110" s="99"/>
      <c r="AG110" s="99"/>
      <c r="AH110" s="99"/>
      <c r="AI110" s="99"/>
      <c r="AJ110" s="99"/>
      <c r="AK110" s="99"/>
      <c r="AL110" s="99"/>
      <c r="AM110" s="99"/>
      <c r="AN110" s="99"/>
      <c r="AO110" s="99"/>
      <c r="AP110" s="99"/>
      <c r="AQ110" s="99"/>
      <c r="AR110" s="99"/>
      <c r="AS110" s="99"/>
      <c r="AT110" s="99"/>
      <c r="AU110" s="99"/>
      <c r="AV110" s="99"/>
      <c r="AW110" s="99"/>
      <c r="AX110" s="99"/>
      <c r="AY110" s="99"/>
      <c r="AZ110" s="99"/>
      <c r="BA110" s="99"/>
      <c r="BB110" s="99"/>
      <c r="BC110" s="99"/>
      <c r="BD110" s="99"/>
      <c r="BE110" s="99"/>
      <c r="BF110" s="99"/>
      <c r="BG110" s="99"/>
      <c r="BH110" s="99"/>
      <c r="BI110" s="99"/>
      <c r="BJ110" s="99"/>
      <c r="BK110" s="99"/>
      <c r="BL110" s="99"/>
      <c r="BM110" s="99"/>
      <c r="BN110" s="99"/>
      <c r="BO110" s="99"/>
      <c r="BP110" s="99"/>
      <c r="BQ110" s="99"/>
      <c r="BR110" s="99"/>
      <c r="BS110" s="99"/>
      <c r="BT110" s="99"/>
      <c r="BU110" s="99"/>
      <c r="BV110" s="99"/>
      <c r="BW110" s="99"/>
      <c r="BX110" s="99"/>
      <c r="BY110" s="99"/>
      <c r="BZ110" s="99"/>
      <c r="CA110" s="99"/>
      <c r="CB110" s="99"/>
      <c r="CC110" s="99"/>
      <c r="CD110" s="99"/>
      <c r="CE110" s="99"/>
      <c r="CF110" s="99"/>
      <c r="CG110" s="99"/>
      <c r="CH110" s="99"/>
      <c r="CI110" s="99"/>
      <c r="CJ110" s="99"/>
      <c r="CK110" s="99"/>
      <c r="CL110" s="99"/>
      <c r="CM110" s="99"/>
      <c r="CN110" s="99"/>
      <c r="CO110" s="99"/>
      <c r="CP110" s="99"/>
      <c r="CQ110" s="99"/>
      <c r="CR110" s="99"/>
      <c r="CS110" s="99"/>
      <c r="CT110" s="99"/>
      <c r="CU110" s="99"/>
      <c r="CV110" s="99"/>
      <c r="CW110" s="99"/>
      <c r="CX110" s="99"/>
      <c r="CY110" s="99"/>
      <c r="CZ110" s="99"/>
      <c r="DA110" s="99"/>
      <c r="DB110" s="99"/>
      <c r="DC110" s="99"/>
      <c r="DD110" s="99"/>
      <c r="DE110" s="99"/>
      <c r="DF110" s="99"/>
      <c r="DG110" s="99"/>
      <c r="DH110" s="99"/>
      <c r="DI110" s="99"/>
      <c r="DJ110" s="99"/>
      <c r="DK110" s="99"/>
      <c r="DL110" s="99"/>
      <c r="DM110" s="99"/>
      <c r="DN110" s="99"/>
      <c r="DO110" s="99"/>
      <c r="DP110" s="99"/>
      <c r="DQ110" s="99"/>
      <c r="DR110" s="99"/>
      <c r="DS110" s="99"/>
      <c r="DT110" s="99"/>
      <c r="DU110" s="99"/>
      <c r="DV110" s="99"/>
      <c r="DW110" s="99"/>
      <c r="DX110" s="99"/>
      <c r="DY110" s="99"/>
      <c r="DZ110" s="99"/>
      <c r="EA110" s="99"/>
      <c r="EB110" s="99"/>
      <c r="EC110" s="99"/>
      <c r="ED110" s="99"/>
      <c r="EE110" s="99"/>
      <c r="EF110" s="99"/>
      <c r="EG110" s="99"/>
      <c r="EH110" s="99"/>
      <c r="EI110" s="99"/>
      <c r="EJ110" s="99"/>
      <c r="EK110" s="99"/>
      <c r="EL110" s="99"/>
      <c r="EM110" s="99"/>
      <c r="EN110" s="99"/>
      <c r="EO110" s="99"/>
      <c r="EP110" s="99"/>
      <c r="EQ110" s="99"/>
      <c r="ER110" s="99"/>
      <c r="ES110" s="99"/>
      <c r="ET110" s="99"/>
      <c r="EU110" s="99"/>
      <c r="EV110" s="99"/>
      <c r="EW110" s="99"/>
      <c r="EX110" s="99"/>
      <c r="EY110" s="99"/>
      <c r="EZ110" s="99"/>
      <c r="FA110" s="99"/>
      <c r="FB110" s="99"/>
      <c r="FC110" s="99"/>
      <c r="FD110" s="99"/>
      <c r="FE110" s="99"/>
      <c r="FF110" s="99"/>
      <c r="FG110" s="99"/>
      <c r="FH110" s="99"/>
      <c r="FI110" s="99"/>
      <c r="FJ110" s="99"/>
      <c r="FK110" s="99"/>
      <c r="FL110" s="99"/>
      <c r="FM110" s="99"/>
      <c r="FN110" s="99"/>
      <c r="FO110" s="99"/>
      <c r="FP110" s="99"/>
      <c r="FQ110" s="99"/>
      <c r="FR110" s="99"/>
      <c r="FS110" s="99"/>
      <c r="FT110" s="99"/>
      <c r="FU110" s="99"/>
      <c r="FV110" s="99"/>
      <c r="FW110" s="99"/>
      <c r="FX110" s="99"/>
      <c r="FY110" s="99"/>
      <c r="FZ110" s="99"/>
      <c r="GA110" s="99"/>
      <c r="GB110" s="99"/>
      <c r="GC110" s="99"/>
      <c r="GD110" s="99"/>
      <c r="GE110" s="99"/>
      <c r="GF110" s="99"/>
      <c r="GG110" s="99"/>
      <c r="GH110" s="99"/>
      <c r="GI110" s="99"/>
      <c r="GJ110" s="99"/>
      <c r="GK110" s="99"/>
      <c r="GL110" s="99"/>
      <c r="GM110" s="99"/>
      <c r="GN110" s="99"/>
      <c r="GO110" s="99"/>
      <c r="GP110" s="99"/>
      <c r="GQ110" s="99"/>
      <c r="GR110" s="99"/>
      <c r="GS110" s="99"/>
      <c r="GT110" s="99"/>
      <c r="GU110" s="99"/>
      <c r="GV110" s="99"/>
      <c r="GW110" s="99"/>
      <c r="GX110" s="99"/>
      <c r="GY110" s="99"/>
      <c r="GZ110" s="99"/>
      <c r="HA110" s="99"/>
      <c r="HB110" s="99"/>
      <c r="HC110" s="99"/>
      <c r="HD110" s="99"/>
      <c r="HE110" s="99"/>
      <c r="HF110" s="99"/>
      <c r="HG110" s="99"/>
      <c r="HH110" s="99"/>
      <c r="HI110" s="99"/>
      <c r="HJ110" s="99"/>
      <c r="HK110" s="99"/>
      <c r="HL110" s="99"/>
      <c r="HM110" s="99"/>
      <c r="HN110" s="99"/>
      <c r="HO110" s="99"/>
      <c r="HP110" s="99"/>
      <c r="HQ110" s="99"/>
      <c r="HR110" s="99"/>
      <c r="HS110" s="99"/>
      <c r="HT110" s="99"/>
      <c r="HU110" s="99"/>
      <c r="HV110" s="99"/>
      <c r="HW110" s="99"/>
      <c r="HX110" s="99"/>
      <c r="HY110" s="99"/>
      <c r="HZ110" s="99"/>
      <c r="IA110" s="99"/>
      <c r="IB110" s="99"/>
      <c r="IC110" s="99"/>
      <c r="ID110" s="99"/>
      <c r="IE110" s="99"/>
      <c r="IF110" s="99"/>
      <c r="IG110" s="99"/>
      <c r="IH110" s="99"/>
      <c r="II110" s="99"/>
      <c r="IJ110" s="99"/>
      <c r="IK110" s="99"/>
      <c r="IL110" s="99"/>
      <c r="IM110" s="99"/>
      <c r="IN110" s="99"/>
      <c r="IO110" s="99"/>
      <c r="IP110" s="99"/>
      <c r="IQ110" s="99"/>
      <c r="IR110" s="99"/>
      <c r="IS110" s="99"/>
      <c r="IT110" s="99"/>
      <c r="IU110" s="99"/>
    </row>
    <row r="111" spans="1:255" s="91" customFormat="1" ht="16.5" customHeight="1">
      <c r="A111" s="110"/>
      <c r="B111" s="134" t="s">
        <v>159</v>
      </c>
      <c r="C111" s="105"/>
      <c r="D111" s="106"/>
      <c r="E111" s="106"/>
      <c r="F111" s="106"/>
      <c r="G111" s="132"/>
      <c r="H111" s="132"/>
      <c r="I111" s="96"/>
      <c r="J111" s="133"/>
      <c r="K111" s="90"/>
      <c r="L111" s="97"/>
      <c r="M111" s="97"/>
      <c r="N111" s="97"/>
      <c r="O111" s="97"/>
      <c r="P111" s="98"/>
      <c r="Q111" s="98"/>
      <c r="R111" s="98"/>
      <c r="S111" s="98"/>
      <c r="T111" s="99"/>
      <c r="U111" s="99"/>
      <c r="V111" s="99"/>
      <c r="W111" s="99"/>
      <c r="X111" s="99"/>
      <c r="Y111" s="99"/>
      <c r="Z111" s="99"/>
      <c r="AA111" s="99"/>
      <c r="AB111" s="99"/>
      <c r="AC111" s="99"/>
      <c r="AD111" s="99"/>
      <c r="AE111" s="99"/>
      <c r="AF111" s="99"/>
      <c r="AG111" s="99"/>
      <c r="AH111" s="99"/>
      <c r="AI111" s="99"/>
      <c r="AJ111" s="99"/>
      <c r="AK111" s="99"/>
      <c r="AL111" s="99"/>
      <c r="AM111" s="99"/>
      <c r="AN111" s="99"/>
      <c r="AO111" s="99"/>
      <c r="AP111" s="99"/>
      <c r="AQ111" s="99"/>
      <c r="AR111" s="99"/>
      <c r="AS111" s="99"/>
      <c r="AT111" s="99"/>
      <c r="AU111" s="99"/>
      <c r="AV111" s="99"/>
      <c r="AW111" s="99"/>
      <c r="AX111" s="99"/>
      <c r="AY111" s="99"/>
      <c r="AZ111" s="99"/>
      <c r="BA111" s="99"/>
      <c r="BB111" s="99"/>
      <c r="BC111" s="99"/>
      <c r="BD111" s="99"/>
      <c r="BE111" s="99"/>
      <c r="BF111" s="99"/>
      <c r="BG111" s="99"/>
      <c r="BH111" s="99"/>
      <c r="BI111" s="99"/>
      <c r="BJ111" s="99"/>
      <c r="BK111" s="99"/>
      <c r="BL111" s="99"/>
      <c r="BM111" s="99"/>
      <c r="BN111" s="99"/>
      <c r="BO111" s="99"/>
      <c r="BP111" s="99"/>
      <c r="BQ111" s="99"/>
      <c r="BR111" s="99"/>
      <c r="BS111" s="99"/>
      <c r="BT111" s="99"/>
      <c r="BU111" s="99"/>
      <c r="BV111" s="99"/>
      <c r="BW111" s="99"/>
      <c r="BX111" s="99"/>
      <c r="BY111" s="99"/>
      <c r="BZ111" s="99"/>
      <c r="CA111" s="99"/>
      <c r="CB111" s="99"/>
      <c r="CC111" s="99"/>
      <c r="CD111" s="99"/>
      <c r="CE111" s="99"/>
      <c r="CF111" s="99"/>
      <c r="CG111" s="99"/>
      <c r="CH111" s="99"/>
      <c r="CI111" s="99"/>
      <c r="CJ111" s="99"/>
      <c r="CK111" s="99"/>
      <c r="CL111" s="99"/>
      <c r="CM111" s="99"/>
      <c r="CN111" s="99"/>
      <c r="CO111" s="99"/>
      <c r="CP111" s="99"/>
      <c r="CQ111" s="99"/>
      <c r="CR111" s="99"/>
      <c r="CS111" s="99"/>
      <c r="CT111" s="99"/>
      <c r="CU111" s="99"/>
      <c r="CV111" s="99"/>
      <c r="CW111" s="99"/>
      <c r="CX111" s="99"/>
      <c r="CY111" s="99"/>
      <c r="CZ111" s="99"/>
      <c r="DA111" s="99"/>
      <c r="DB111" s="99"/>
      <c r="DC111" s="99"/>
      <c r="DD111" s="99"/>
      <c r="DE111" s="99"/>
      <c r="DF111" s="99"/>
      <c r="DG111" s="99"/>
      <c r="DH111" s="99"/>
      <c r="DI111" s="99"/>
      <c r="DJ111" s="99"/>
      <c r="DK111" s="99"/>
      <c r="DL111" s="99"/>
      <c r="DM111" s="99"/>
      <c r="DN111" s="99"/>
      <c r="DO111" s="99"/>
      <c r="DP111" s="99"/>
      <c r="DQ111" s="99"/>
      <c r="DR111" s="99"/>
      <c r="DS111" s="99"/>
      <c r="DT111" s="99"/>
      <c r="DU111" s="99"/>
      <c r="DV111" s="99"/>
      <c r="DW111" s="99"/>
      <c r="DX111" s="99"/>
      <c r="DY111" s="99"/>
      <c r="DZ111" s="99"/>
      <c r="EA111" s="99"/>
      <c r="EB111" s="99"/>
      <c r="EC111" s="99"/>
      <c r="ED111" s="99"/>
      <c r="EE111" s="99"/>
      <c r="EF111" s="99"/>
      <c r="EG111" s="99"/>
      <c r="EH111" s="99"/>
      <c r="EI111" s="99"/>
      <c r="EJ111" s="99"/>
      <c r="EK111" s="99"/>
      <c r="EL111" s="99"/>
      <c r="EM111" s="99"/>
      <c r="EN111" s="99"/>
      <c r="EO111" s="99"/>
      <c r="EP111" s="99"/>
      <c r="EQ111" s="99"/>
      <c r="ER111" s="99"/>
      <c r="ES111" s="99"/>
      <c r="ET111" s="99"/>
      <c r="EU111" s="99"/>
      <c r="EV111" s="99"/>
      <c r="EW111" s="99"/>
      <c r="EX111" s="99"/>
      <c r="EY111" s="99"/>
      <c r="EZ111" s="99"/>
      <c r="FA111" s="99"/>
      <c r="FB111" s="99"/>
      <c r="FC111" s="99"/>
      <c r="FD111" s="99"/>
      <c r="FE111" s="99"/>
      <c r="FF111" s="99"/>
      <c r="FG111" s="99"/>
      <c r="FH111" s="99"/>
      <c r="FI111" s="99"/>
      <c r="FJ111" s="99"/>
      <c r="FK111" s="99"/>
      <c r="FL111" s="99"/>
      <c r="FM111" s="99"/>
      <c r="FN111" s="99"/>
      <c r="FO111" s="99"/>
      <c r="FP111" s="99"/>
      <c r="FQ111" s="99"/>
      <c r="FR111" s="99"/>
      <c r="FS111" s="99"/>
      <c r="FT111" s="99"/>
      <c r="FU111" s="99"/>
      <c r="FV111" s="99"/>
      <c r="FW111" s="99"/>
      <c r="FX111" s="99"/>
      <c r="FY111" s="99"/>
      <c r="FZ111" s="99"/>
      <c r="GA111" s="99"/>
      <c r="GB111" s="99"/>
      <c r="GC111" s="99"/>
      <c r="GD111" s="99"/>
      <c r="GE111" s="99"/>
      <c r="GF111" s="99"/>
      <c r="GG111" s="99"/>
      <c r="GH111" s="99"/>
      <c r="GI111" s="99"/>
      <c r="GJ111" s="99"/>
      <c r="GK111" s="99"/>
      <c r="GL111" s="99"/>
      <c r="GM111" s="99"/>
      <c r="GN111" s="99"/>
      <c r="GO111" s="99"/>
      <c r="GP111" s="99"/>
      <c r="GQ111" s="99"/>
      <c r="GR111" s="99"/>
      <c r="GS111" s="99"/>
      <c r="GT111" s="99"/>
      <c r="GU111" s="99"/>
      <c r="GV111" s="99"/>
      <c r="GW111" s="99"/>
      <c r="GX111" s="99"/>
      <c r="GY111" s="99"/>
      <c r="GZ111" s="99"/>
      <c r="HA111" s="99"/>
      <c r="HB111" s="99"/>
      <c r="HC111" s="99"/>
      <c r="HD111" s="99"/>
      <c r="HE111" s="99"/>
      <c r="HF111" s="99"/>
      <c r="HG111" s="99"/>
      <c r="HH111" s="99"/>
      <c r="HI111" s="99"/>
      <c r="HJ111" s="99"/>
      <c r="HK111" s="99"/>
      <c r="HL111" s="99"/>
      <c r="HM111" s="99"/>
      <c r="HN111" s="99"/>
      <c r="HO111" s="99"/>
      <c r="HP111" s="99"/>
      <c r="HQ111" s="99"/>
      <c r="HR111" s="99"/>
      <c r="HS111" s="99"/>
      <c r="HT111" s="99"/>
      <c r="HU111" s="99"/>
      <c r="HV111" s="99"/>
      <c r="HW111" s="99"/>
      <c r="HX111" s="99"/>
      <c r="HY111" s="99"/>
      <c r="HZ111" s="99"/>
      <c r="IA111" s="99"/>
      <c r="IB111" s="99"/>
      <c r="IC111" s="99"/>
      <c r="ID111" s="99"/>
      <c r="IE111" s="99"/>
      <c r="IF111" s="99"/>
      <c r="IG111" s="99"/>
      <c r="IH111" s="99"/>
      <c r="II111" s="99"/>
      <c r="IJ111" s="99"/>
      <c r="IK111" s="99"/>
      <c r="IL111" s="99"/>
      <c r="IM111" s="99"/>
      <c r="IN111" s="99"/>
      <c r="IO111" s="99"/>
      <c r="IP111" s="99"/>
      <c r="IQ111" s="99"/>
      <c r="IR111" s="99"/>
      <c r="IS111" s="99"/>
      <c r="IT111" s="99"/>
      <c r="IU111" s="99"/>
    </row>
    <row r="112" spans="1:255" s="91" customFormat="1" ht="36">
      <c r="A112" s="110"/>
      <c r="B112" s="134" t="s">
        <v>160</v>
      </c>
      <c r="C112" s="105"/>
      <c r="D112" s="106"/>
      <c r="E112" s="106"/>
      <c r="F112" s="106"/>
      <c r="G112" s="132"/>
      <c r="H112" s="132"/>
      <c r="I112" s="96"/>
      <c r="J112" s="133"/>
      <c r="K112" s="90"/>
      <c r="L112" s="97"/>
      <c r="M112" s="97"/>
      <c r="N112" s="97"/>
      <c r="O112" s="97"/>
      <c r="P112" s="98"/>
      <c r="Q112" s="98"/>
      <c r="R112" s="98"/>
      <c r="S112" s="98"/>
      <c r="T112" s="99"/>
      <c r="U112" s="99"/>
      <c r="V112" s="99"/>
      <c r="W112" s="99"/>
      <c r="X112" s="99"/>
      <c r="Y112" s="99"/>
      <c r="Z112" s="99"/>
      <c r="AA112" s="99"/>
      <c r="AB112" s="99"/>
      <c r="AC112" s="99"/>
      <c r="AD112" s="99"/>
      <c r="AE112" s="99"/>
      <c r="AF112" s="99"/>
      <c r="AG112" s="99"/>
      <c r="AH112" s="99"/>
      <c r="AI112" s="99"/>
      <c r="AJ112" s="99"/>
      <c r="AK112" s="99"/>
      <c r="AL112" s="99"/>
      <c r="AM112" s="99"/>
      <c r="AN112" s="99"/>
      <c r="AO112" s="99"/>
      <c r="AP112" s="99"/>
      <c r="AQ112" s="99"/>
      <c r="AR112" s="99"/>
      <c r="AS112" s="99"/>
      <c r="AT112" s="99"/>
      <c r="AU112" s="99"/>
      <c r="AV112" s="99"/>
      <c r="AW112" s="99"/>
      <c r="AX112" s="99"/>
      <c r="AY112" s="99"/>
      <c r="AZ112" s="99"/>
      <c r="BA112" s="99"/>
      <c r="BB112" s="99"/>
      <c r="BC112" s="99"/>
      <c r="BD112" s="99"/>
      <c r="BE112" s="99"/>
      <c r="BF112" s="99"/>
      <c r="BG112" s="99"/>
      <c r="BH112" s="99"/>
      <c r="BI112" s="99"/>
      <c r="BJ112" s="99"/>
      <c r="BK112" s="99"/>
      <c r="BL112" s="99"/>
      <c r="BM112" s="99"/>
      <c r="BN112" s="99"/>
      <c r="BO112" s="99"/>
      <c r="BP112" s="99"/>
      <c r="BQ112" s="99"/>
      <c r="BR112" s="99"/>
      <c r="BS112" s="99"/>
      <c r="BT112" s="99"/>
      <c r="BU112" s="99"/>
      <c r="BV112" s="99"/>
      <c r="BW112" s="99"/>
      <c r="BX112" s="99"/>
      <c r="BY112" s="99"/>
      <c r="BZ112" s="99"/>
      <c r="CA112" s="99"/>
      <c r="CB112" s="99"/>
      <c r="CC112" s="99"/>
      <c r="CD112" s="99"/>
      <c r="CE112" s="99"/>
      <c r="CF112" s="99"/>
      <c r="CG112" s="99"/>
      <c r="CH112" s="99"/>
      <c r="CI112" s="99"/>
      <c r="CJ112" s="99"/>
      <c r="CK112" s="99"/>
      <c r="CL112" s="99"/>
      <c r="CM112" s="99"/>
      <c r="CN112" s="99"/>
      <c r="CO112" s="99"/>
      <c r="CP112" s="99"/>
      <c r="CQ112" s="99"/>
      <c r="CR112" s="99"/>
      <c r="CS112" s="99"/>
      <c r="CT112" s="99"/>
      <c r="CU112" s="99"/>
      <c r="CV112" s="99"/>
      <c r="CW112" s="99"/>
      <c r="CX112" s="99"/>
      <c r="CY112" s="99"/>
      <c r="CZ112" s="99"/>
      <c r="DA112" s="99"/>
      <c r="DB112" s="99"/>
      <c r="DC112" s="99"/>
      <c r="DD112" s="99"/>
      <c r="DE112" s="99"/>
      <c r="DF112" s="99"/>
      <c r="DG112" s="99"/>
      <c r="DH112" s="99"/>
      <c r="DI112" s="99"/>
      <c r="DJ112" s="99"/>
      <c r="DK112" s="99"/>
      <c r="DL112" s="99"/>
      <c r="DM112" s="99"/>
      <c r="DN112" s="99"/>
      <c r="DO112" s="99"/>
      <c r="DP112" s="99"/>
      <c r="DQ112" s="99"/>
      <c r="DR112" s="99"/>
      <c r="DS112" s="99"/>
      <c r="DT112" s="99"/>
      <c r="DU112" s="99"/>
      <c r="DV112" s="99"/>
      <c r="DW112" s="99"/>
      <c r="DX112" s="99"/>
      <c r="DY112" s="99"/>
      <c r="DZ112" s="99"/>
      <c r="EA112" s="99"/>
      <c r="EB112" s="99"/>
      <c r="EC112" s="99"/>
      <c r="ED112" s="99"/>
      <c r="EE112" s="99"/>
      <c r="EF112" s="99"/>
      <c r="EG112" s="99"/>
      <c r="EH112" s="99"/>
      <c r="EI112" s="99"/>
      <c r="EJ112" s="99"/>
      <c r="EK112" s="99"/>
      <c r="EL112" s="99"/>
      <c r="EM112" s="99"/>
      <c r="EN112" s="99"/>
      <c r="EO112" s="99"/>
      <c r="EP112" s="99"/>
      <c r="EQ112" s="99"/>
      <c r="ER112" s="99"/>
      <c r="ES112" s="99"/>
      <c r="ET112" s="99"/>
      <c r="EU112" s="99"/>
      <c r="EV112" s="99"/>
      <c r="EW112" s="99"/>
      <c r="EX112" s="99"/>
      <c r="EY112" s="99"/>
      <c r="EZ112" s="99"/>
      <c r="FA112" s="99"/>
      <c r="FB112" s="99"/>
      <c r="FC112" s="99"/>
      <c r="FD112" s="99"/>
      <c r="FE112" s="99"/>
      <c r="FF112" s="99"/>
      <c r="FG112" s="99"/>
      <c r="FH112" s="99"/>
      <c r="FI112" s="99"/>
      <c r="FJ112" s="99"/>
      <c r="FK112" s="99"/>
      <c r="FL112" s="99"/>
      <c r="FM112" s="99"/>
      <c r="FN112" s="99"/>
      <c r="FO112" s="99"/>
      <c r="FP112" s="99"/>
      <c r="FQ112" s="99"/>
      <c r="FR112" s="99"/>
      <c r="FS112" s="99"/>
      <c r="FT112" s="99"/>
      <c r="FU112" s="99"/>
      <c r="FV112" s="99"/>
      <c r="FW112" s="99"/>
      <c r="FX112" s="99"/>
      <c r="FY112" s="99"/>
      <c r="FZ112" s="99"/>
      <c r="GA112" s="99"/>
      <c r="GB112" s="99"/>
      <c r="GC112" s="99"/>
      <c r="GD112" s="99"/>
      <c r="GE112" s="99"/>
      <c r="GF112" s="99"/>
      <c r="GG112" s="99"/>
      <c r="GH112" s="99"/>
      <c r="GI112" s="99"/>
      <c r="GJ112" s="99"/>
      <c r="GK112" s="99"/>
      <c r="GL112" s="99"/>
      <c r="GM112" s="99"/>
      <c r="GN112" s="99"/>
      <c r="GO112" s="99"/>
      <c r="GP112" s="99"/>
      <c r="GQ112" s="99"/>
      <c r="GR112" s="99"/>
      <c r="GS112" s="99"/>
      <c r="GT112" s="99"/>
      <c r="GU112" s="99"/>
      <c r="GV112" s="99"/>
      <c r="GW112" s="99"/>
      <c r="GX112" s="99"/>
      <c r="GY112" s="99"/>
      <c r="GZ112" s="99"/>
      <c r="HA112" s="99"/>
      <c r="HB112" s="99"/>
      <c r="HC112" s="99"/>
      <c r="HD112" s="99"/>
      <c r="HE112" s="99"/>
      <c r="HF112" s="99"/>
      <c r="HG112" s="99"/>
      <c r="HH112" s="99"/>
      <c r="HI112" s="99"/>
      <c r="HJ112" s="99"/>
      <c r="HK112" s="99"/>
      <c r="HL112" s="99"/>
      <c r="HM112" s="99"/>
      <c r="HN112" s="99"/>
      <c r="HO112" s="99"/>
      <c r="HP112" s="99"/>
      <c r="HQ112" s="99"/>
      <c r="HR112" s="99"/>
      <c r="HS112" s="99"/>
      <c r="HT112" s="99"/>
      <c r="HU112" s="99"/>
      <c r="HV112" s="99"/>
      <c r="HW112" s="99"/>
      <c r="HX112" s="99"/>
      <c r="HY112" s="99"/>
      <c r="HZ112" s="99"/>
      <c r="IA112" s="99"/>
      <c r="IB112" s="99"/>
      <c r="IC112" s="99"/>
      <c r="ID112" s="99"/>
      <c r="IE112" s="99"/>
      <c r="IF112" s="99"/>
      <c r="IG112" s="99"/>
      <c r="IH112" s="99"/>
      <c r="II112" s="99"/>
      <c r="IJ112" s="99"/>
      <c r="IK112" s="99"/>
      <c r="IL112" s="99"/>
      <c r="IM112" s="99"/>
      <c r="IN112" s="99"/>
      <c r="IO112" s="99"/>
      <c r="IP112" s="99"/>
      <c r="IQ112" s="99"/>
      <c r="IR112" s="99"/>
      <c r="IS112" s="99"/>
      <c r="IT112" s="99"/>
      <c r="IU112" s="99"/>
    </row>
    <row r="113" spans="1:255" s="99" customFormat="1" ht="36">
      <c r="A113" s="92" t="s">
        <v>161</v>
      </c>
      <c r="B113" s="135" t="s">
        <v>162</v>
      </c>
      <c r="C113" s="105">
        <f t="shared" ref="C113:H113" si="35">C114+C115+C116+C117</f>
        <v>0</v>
      </c>
      <c r="D113" s="124">
        <f t="shared" si="35"/>
        <v>0</v>
      </c>
      <c r="E113" s="124">
        <f t="shared" si="35"/>
        <v>0</v>
      </c>
      <c r="F113" s="124">
        <f t="shared" si="35"/>
        <v>0</v>
      </c>
      <c r="G113" s="124">
        <f t="shared" si="35"/>
        <v>0</v>
      </c>
      <c r="H113" s="124">
        <f t="shared" si="35"/>
        <v>0</v>
      </c>
      <c r="I113" s="96"/>
      <c r="J113" s="133"/>
      <c r="K113" s="90"/>
      <c r="L113" s="97"/>
      <c r="M113" s="97"/>
      <c r="N113" s="97"/>
      <c r="O113" s="97"/>
      <c r="P113" s="98"/>
      <c r="Q113" s="98"/>
      <c r="R113" s="98"/>
      <c r="S113" s="98"/>
    </row>
    <row r="114" spans="1:255" s="99" customFormat="1" ht="18">
      <c r="A114" s="92"/>
      <c r="B114" s="136" t="s">
        <v>163</v>
      </c>
      <c r="C114" s="105"/>
      <c r="D114" s="106"/>
      <c r="E114" s="106"/>
      <c r="F114" s="106"/>
      <c r="G114" s="132"/>
      <c r="H114" s="132"/>
      <c r="I114" s="96"/>
      <c r="J114" s="133"/>
      <c r="K114" s="90"/>
      <c r="L114" s="97"/>
      <c r="M114" s="97"/>
      <c r="N114" s="97"/>
      <c r="O114" s="97"/>
      <c r="P114" s="98"/>
      <c r="Q114" s="98"/>
      <c r="R114" s="98"/>
      <c r="S114" s="98"/>
    </row>
    <row r="115" spans="1:255" s="99" customFormat="1" ht="36">
      <c r="A115" s="92"/>
      <c r="B115" s="136" t="s">
        <v>164</v>
      </c>
      <c r="C115" s="105"/>
      <c r="D115" s="106"/>
      <c r="E115" s="106"/>
      <c r="F115" s="106"/>
      <c r="G115" s="132"/>
      <c r="H115" s="132"/>
      <c r="I115" s="96"/>
      <c r="J115" s="133"/>
      <c r="K115" s="90"/>
      <c r="L115" s="97"/>
      <c r="M115" s="97"/>
      <c r="N115" s="97"/>
      <c r="O115" s="97"/>
      <c r="P115" s="98"/>
      <c r="Q115" s="98"/>
      <c r="R115" s="98"/>
      <c r="S115" s="98"/>
    </row>
    <row r="116" spans="1:255" s="99" customFormat="1" ht="36">
      <c r="A116" s="92"/>
      <c r="B116" s="136" t="s">
        <v>165</v>
      </c>
      <c r="C116" s="105"/>
      <c r="D116" s="106"/>
      <c r="E116" s="106"/>
      <c r="F116" s="106"/>
      <c r="G116" s="132"/>
      <c r="H116" s="132"/>
      <c r="I116" s="96"/>
      <c r="J116" s="133"/>
      <c r="K116" s="90"/>
      <c r="L116" s="97"/>
      <c r="M116" s="97"/>
      <c r="N116" s="97"/>
      <c r="O116" s="97"/>
      <c r="P116" s="98"/>
      <c r="Q116" s="98"/>
      <c r="R116" s="98"/>
      <c r="S116" s="98"/>
    </row>
    <row r="117" spans="1:255" s="99" customFormat="1" ht="36">
      <c r="A117" s="92"/>
      <c r="B117" s="136" t="s">
        <v>166</v>
      </c>
      <c r="C117" s="105"/>
      <c r="D117" s="106"/>
      <c r="E117" s="106"/>
      <c r="F117" s="106"/>
      <c r="G117" s="132"/>
      <c r="H117" s="132"/>
      <c r="I117" s="96"/>
      <c r="J117" s="133"/>
      <c r="K117" s="90"/>
      <c r="L117" s="97"/>
      <c r="M117" s="97"/>
      <c r="N117" s="97"/>
      <c r="O117" s="97"/>
      <c r="P117" s="98"/>
      <c r="Q117" s="98"/>
      <c r="R117" s="98"/>
      <c r="S117" s="98"/>
    </row>
    <row r="118" spans="1:255" s="99" customFormat="1" ht="18">
      <c r="A118" s="92"/>
      <c r="B118" s="109" t="s">
        <v>122</v>
      </c>
      <c r="C118" s="105"/>
      <c r="D118" s="106"/>
      <c r="E118" s="106"/>
      <c r="F118" s="106"/>
      <c r="G118" s="132"/>
      <c r="H118" s="132"/>
      <c r="I118" s="96"/>
      <c r="J118" s="133"/>
      <c r="K118" s="90"/>
      <c r="L118" s="97"/>
      <c r="M118" s="97"/>
      <c r="N118" s="97"/>
      <c r="O118" s="97"/>
      <c r="P118" s="98"/>
      <c r="Q118" s="98"/>
      <c r="R118" s="98"/>
      <c r="S118" s="98"/>
    </row>
    <row r="119" spans="1:255" s="99" customFormat="1" ht="18">
      <c r="A119" s="92"/>
      <c r="B119" s="109" t="s">
        <v>167</v>
      </c>
      <c r="C119" s="94"/>
      <c r="D119" s="106">
        <v>11900120</v>
      </c>
      <c r="E119" s="106">
        <v>11321520</v>
      </c>
      <c r="F119" s="106"/>
      <c r="G119" s="107">
        <v>11321505.74</v>
      </c>
      <c r="H119" s="107">
        <v>953941</v>
      </c>
      <c r="I119" s="96"/>
      <c r="J119" s="96"/>
      <c r="K119" s="90"/>
      <c r="L119" s="97"/>
      <c r="M119" s="97"/>
      <c r="N119" s="97"/>
      <c r="O119" s="97"/>
      <c r="P119" s="98"/>
      <c r="Q119" s="98"/>
      <c r="R119" s="98"/>
      <c r="S119" s="98"/>
    </row>
    <row r="120" spans="1:255" s="99" customFormat="1" ht="18">
      <c r="A120" s="92"/>
      <c r="B120" s="109" t="s">
        <v>122</v>
      </c>
      <c r="C120" s="94"/>
      <c r="D120" s="106"/>
      <c r="E120" s="106"/>
      <c r="F120" s="106"/>
      <c r="G120" s="107"/>
      <c r="H120" s="107"/>
      <c r="I120" s="96"/>
      <c r="J120" s="96"/>
      <c r="K120" s="90"/>
      <c r="L120" s="97"/>
      <c r="M120" s="97"/>
      <c r="N120" s="97"/>
      <c r="O120" s="97"/>
      <c r="P120" s="98"/>
      <c r="Q120" s="98"/>
      <c r="R120" s="98"/>
      <c r="S120" s="98"/>
    </row>
    <row r="121" spans="1:255" s="99" customFormat="1" ht="16.5" customHeight="1">
      <c r="A121" s="92"/>
      <c r="B121" s="109" t="s">
        <v>168</v>
      </c>
      <c r="C121" s="105"/>
      <c r="D121" s="106">
        <v>2721000</v>
      </c>
      <c r="E121" s="106">
        <v>2641000</v>
      </c>
      <c r="F121" s="106"/>
      <c r="G121" s="122">
        <v>2640990.14</v>
      </c>
      <c r="H121" s="122">
        <v>450092.71</v>
      </c>
      <c r="I121" s="96"/>
      <c r="J121" s="137"/>
      <c r="K121" s="90"/>
      <c r="L121" s="97"/>
      <c r="M121" s="97"/>
      <c r="N121" s="97"/>
      <c r="O121" s="97"/>
      <c r="P121" s="98"/>
      <c r="Q121" s="98"/>
      <c r="R121" s="98"/>
      <c r="S121" s="98"/>
      <c r="T121" s="91"/>
      <c r="U121" s="91"/>
      <c r="V121" s="91"/>
      <c r="W121" s="91"/>
      <c r="X121" s="91"/>
      <c r="Y121" s="91"/>
      <c r="Z121" s="91"/>
      <c r="AA121" s="91"/>
      <c r="AB121" s="91"/>
      <c r="AC121" s="91"/>
      <c r="AD121" s="91"/>
      <c r="AE121" s="91"/>
      <c r="AF121" s="91"/>
      <c r="AG121" s="91"/>
      <c r="AH121" s="91"/>
      <c r="AI121" s="91"/>
      <c r="AJ121" s="91"/>
      <c r="AK121" s="91"/>
      <c r="AL121" s="91"/>
      <c r="AM121" s="91"/>
      <c r="AN121" s="91"/>
      <c r="AO121" s="91"/>
      <c r="AP121" s="91"/>
      <c r="AQ121" s="91"/>
      <c r="AR121" s="91"/>
      <c r="AS121" s="91"/>
      <c r="AT121" s="91"/>
      <c r="AU121" s="91"/>
      <c r="AV121" s="91"/>
      <c r="AW121" s="91"/>
      <c r="AX121" s="91"/>
      <c r="AY121" s="91"/>
      <c r="AZ121" s="91"/>
      <c r="BA121" s="91"/>
      <c r="BB121" s="91"/>
      <c r="BC121" s="91"/>
      <c r="BD121" s="91"/>
      <c r="BE121" s="91"/>
      <c r="BF121" s="91"/>
      <c r="BG121" s="91"/>
      <c r="BH121" s="91"/>
      <c r="BI121" s="91"/>
      <c r="BJ121" s="91"/>
      <c r="BK121" s="91"/>
      <c r="BL121" s="91"/>
      <c r="BM121" s="91"/>
      <c r="BN121" s="91"/>
      <c r="BO121" s="91"/>
      <c r="BP121" s="91"/>
      <c r="BQ121" s="91"/>
      <c r="BR121" s="91"/>
      <c r="BS121" s="91"/>
      <c r="BT121" s="91"/>
      <c r="BU121" s="91"/>
      <c r="BV121" s="91"/>
      <c r="BW121" s="91"/>
      <c r="BX121" s="91"/>
      <c r="BY121" s="91"/>
      <c r="BZ121" s="91"/>
      <c r="CA121" s="91"/>
      <c r="CB121" s="91"/>
      <c r="CC121" s="91"/>
      <c r="CD121" s="91"/>
      <c r="CE121" s="91"/>
      <c r="CF121" s="91"/>
      <c r="CG121" s="91"/>
      <c r="CH121" s="91"/>
      <c r="CI121" s="91"/>
      <c r="CJ121" s="91"/>
      <c r="CK121" s="91"/>
      <c r="CL121" s="91"/>
      <c r="CM121" s="91"/>
      <c r="CN121" s="91"/>
      <c r="CO121" s="91"/>
      <c r="CP121" s="91"/>
      <c r="CQ121" s="91"/>
      <c r="CR121" s="91"/>
      <c r="CS121" s="91"/>
      <c r="CT121" s="91"/>
      <c r="CU121" s="91"/>
      <c r="CV121" s="91"/>
      <c r="CW121" s="91"/>
      <c r="CX121" s="91"/>
      <c r="CY121" s="91"/>
      <c r="CZ121" s="91"/>
      <c r="DA121" s="91"/>
      <c r="DB121" s="91"/>
      <c r="DC121" s="91"/>
      <c r="DD121" s="91"/>
      <c r="DE121" s="91"/>
      <c r="DF121" s="91"/>
      <c r="DG121" s="91"/>
      <c r="DH121" s="91"/>
      <c r="DI121" s="91"/>
      <c r="DJ121" s="91"/>
      <c r="DK121" s="91"/>
      <c r="DL121" s="91"/>
      <c r="DM121" s="91"/>
      <c r="DN121" s="91"/>
      <c r="DO121" s="91"/>
      <c r="DP121" s="91"/>
      <c r="DQ121" s="91"/>
      <c r="DR121" s="91"/>
      <c r="DS121" s="91"/>
      <c r="DT121" s="91"/>
      <c r="DU121" s="91"/>
      <c r="DV121" s="91"/>
      <c r="DW121" s="91"/>
      <c r="DX121" s="91"/>
      <c r="DY121" s="91"/>
      <c r="DZ121" s="91"/>
      <c r="EA121" s="91"/>
      <c r="EB121" s="91"/>
      <c r="EC121" s="91"/>
      <c r="ED121" s="91"/>
      <c r="EE121" s="91"/>
      <c r="EF121" s="91"/>
      <c r="EG121" s="91"/>
      <c r="EH121" s="91"/>
      <c r="EI121" s="91"/>
      <c r="EJ121" s="91"/>
      <c r="EK121" s="91"/>
      <c r="EL121" s="91"/>
      <c r="EM121" s="91"/>
      <c r="EN121" s="91"/>
      <c r="EO121" s="91"/>
      <c r="EP121" s="91"/>
      <c r="EQ121" s="91"/>
      <c r="ER121" s="91"/>
      <c r="ES121" s="91"/>
      <c r="ET121" s="91"/>
      <c r="EU121" s="91"/>
      <c r="EV121" s="91"/>
      <c r="EW121" s="91"/>
      <c r="EX121" s="91"/>
      <c r="EY121" s="91"/>
      <c r="EZ121" s="91"/>
      <c r="FA121" s="91"/>
      <c r="FB121" s="91"/>
      <c r="FC121" s="91"/>
      <c r="FD121" s="91"/>
      <c r="FE121" s="91"/>
      <c r="FF121" s="91"/>
      <c r="FG121" s="91"/>
      <c r="FH121" s="91"/>
      <c r="FI121" s="91"/>
      <c r="FJ121" s="91"/>
      <c r="FK121" s="91"/>
      <c r="FL121" s="91"/>
      <c r="FM121" s="91"/>
      <c r="FN121" s="91"/>
      <c r="FO121" s="91"/>
      <c r="FP121" s="91"/>
      <c r="FQ121" s="91"/>
      <c r="FR121" s="91"/>
      <c r="FS121" s="91"/>
      <c r="FT121" s="91"/>
      <c r="FU121" s="91"/>
      <c r="FV121" s="91"/>
      <c r="FW121" s="91"/>
      <c r="FX121" s="91"/>
      <c r="FY121" s="91"/>
      <c r="FZ121" s="91"/>
      <c r="GA121" s="91"/>
      <c r="GB121" s="91"/>
      <c r="GC121" s="91"/>
      <c r="GD121" s="91"/>
      <c r="GE121" s="91"/>
      <c r="GF121" s="91"/>
      <c r="GG121" s="91"/>
      <c r="GH121" s="91"/>
      <c r="GI121" s="91"/>
      <c r="GJ121" s="91"/>
      <c r="GK121" s="91"/>
      <c r="GL121" s="91"/>
      <c r="GM121" s="91"/>
      <c r="GN121" s="91"/>
      <c r="GO121" s="91"/>
      <c r="GP121" s="91"/>
      <c r="GQ121" s="91"/>
      <c r="GR121" s="91"/>
      <c r="GS121" s="91"/>
      <c r="GT121" s="91"/>
      <c r="GU121" s="91"/>
      <c r="GV121" s="91"/>
      <c r="GW121" s="91"/>
      <c r="GX121" s="91"/>
      <c r="GY121" s="91"/>
      <c r="GZ121" s="91"/>
      <c r="HA121" s="91"/>
      <c r="HB121" s="91"/>
      <c r="HC121" s="91"/>
      <c r="HD121" s="91"/>
      <c r="HE121" s="91"/>
      <c r="HF121" s="91"/>
      <c r="HG121" s="91"/>
      <c r="HH121" s="91"/>
      <c r="HI121" s="91"/>
      <c r="HJ121" s="91"/>
      <c r="HK121" s="91"/>
      <c r="HL121" s="91"/>
      <c r="HM121" s="91"/>
      <c r="HN121" s="91"/>
      <c r="HO121" s="91"/>
      <c r="HP121" s="91"/>
      <c r="HQ121" s="91"/>
      <c r="HR121" s="91"/>
      <c r="HS121" s="91"/>
      <c r="HT121" s="91"/>
      <c r="HU121" s="91"/>
      <c r="HV121" s="91"/>
      <c r="HW121" s="91"/>
      <c r="HX121" s="91"/>
      <c r="HY121" s="91"/>
      <c r="HZ121" s="91"/>
      <c r="IA121" s="91"/>
      <c r="IB121" s="91"/>
      <c r="IC121" s="91"/>
      <c r="ID121" s="91"/>
      <c r="IE121" s="91"/>
      <c r="IF121" s="91"/>
      <c r="IG121" s="91"/>
      <c r="IH121" s="91"/>
      <c r="II121" s="91"/>
      <c r="IJ121" s="91"/>
      <c r="IK121" s="91"/>
      <c r="IL121" s="91"/>
      <c r="IM121" s="91"/>
      <c r="IN121" s="91"/>
      <c r="IO121" s="91"/>
      <c r="IP121" s="91"/>
      <c r="IQ121" s="91"/>
      <c r="IR121" s="91"/>
      <c r="IS121" s="91"/>
      <c r="IT121" s="91"/>
      <c r="IU121" s="91"/>
    </row>
    <row r="122" spans="1:255" s="99" customFormat="1" ht="16.5" customHeight="1">
      <c r="A122" s="92" t="s">
        <v>169</v>
      </c>
      <c r="B122" s="109" t="s">
        <v>122</v>
      </c>
      <c r="C122" s="105"/>
      <c r="D122" s="106"/>
      <c r="E122" s="106"/>
      <c r="F122" s="106"/>
      <c r="G122" s="138">
        <f>-16604.3-311.26</f>
        <v>-16915.559999999998</v>
      </c>
      <c r="H122" s="122">
        <v>-311.26</v>
      </c>
      <c r="I122" s="96"/>
      <c r="J122" s="137"/>
      <c r="K122" s="90"/>
      <c r="L122" s="97"/>
      <c r="M122" s="97"/>
      <c r="N122" s="97"/>
      <c r="O122" s="97"/>
      <c r="P122" s="98"/>
      <c r="Q122" s="98"/>
      <c r="R122" s="98"/>
      <c r="S122" s="98"/>
      <c r="T122" s="91"/>
      <c r="U122" s="91"/>
      <c r="V122" s="91"/>
      <c r="W122" s="91"/>
      <c r="X122" s="91"/>
      <c r="Y122" s="91"/>
      <c r="Z122" s="91"/>
      <c r="AA122" s="91"/>
      <c r="AB122" s="91"/>
      <c r="AC122" s="91"/>
      <c r="AD122" s="91"/>
      <c r="AE122" s="91"/>
      <c r="AF122" s="91"/>
      <c r="AG122" s="91"/>
      <c r="AH122" s="91"/>
      <c r="AI122" s="91"/>
      <c r="AJ122" s="91"/>
      <c r="AK122" s="91"/>
      <c r="AL122" s="91"/>
      <c r="AM122" s="91"/>
      <c r="AN122" s="91"/>
      <c r="AO122" s="91"/>
      <c r="AP122" s="91"/>
      <c r="AQ122" s="91"/>
      <c r="AR122" s="91"/>
      <c r="AS122" s="91"/>
      <c r="AT122" s="91"/>
      <c r="AU122" s="91"/>
      <c r="AV122" s="91"/>
      <c r="AW122" s="91"/>
      <c r="AX122" s="91"/>
      <c r="AY122" s="91"/>
      <c r="AZ122" s="91"/>
      <c r="BA122" s="91"/>
      <c r="BB122" s="91"/>
      <c r="BC122" s="91"/>
      <c r="BD122" s="91"/>
      <c r="BE122" s="91"/>
      <c r="BF122" s="91"/>
      <c r="BG122" s="91"/>
      <c r="BH122" s="91"/>
      <c r="BI122" s="91"/>
      <c r="BJ122" s="91"/>
      <c r="BK122" s="91"/>
      <c r="BL122" s="91"/>
      <c r="BM122" s="91"/>
      <c r="BN122" s="91"/>
      <c r="BO122" s="91"/>
      <c r="BP122" s="91"/>
      <c r="BQ122" s="91"/>
      <c r="BR122" s="91"/>
      <c r="BS122" s="91"/>
      <c r="BT122" s="91"/>
      <c r="BU122" s="91"/>
      <c r="BV122" s="91"/>
      <c r="BW122" s="91"/>
      <c r="BX122" s="91"/>
      <c r="BY122" s="91"/>
      <c r="BZ122" s="91"/>
      <c r="CA122" s="91"/>
      <c r="CB122" s="91"/>
      <c r="CC122" s="91"/>
      <c r="CD122" s="91"/>
      <c r="CE122" s="91"/>
      <c r="CF122" s="91"/>
      <c r="CG122" s="91"/>
      <c r="CH122" s="91"/>
      <c r="CI122" s="91"/>
      <c r="CJ122" s="91"/>
      <c r="CK122" s="91"/>
      <c r="CL122" s="91"/>
      <c r="CM122" s="91"/>
      <c r="CN122" s="91"/>
      <c r="CO122" s="91"/>
      <c r="CP122" s="91"/>
      <c r="CQ122" s="91"/>
      <c r="CR122" s="91"/>
      <c r="CS122" s="91"/>
      <c r="CT122" s="91"/>
      <c r="CU122" s="91"/>
      <c r="CV122" s="91"/>
      <c r="CW122" s="91"/>
      <c r="CX122" s="91"/>
      <c r="CY122" s="91"/>
      <c r="CZ122" s="91"/>
      <c r="DA122" s="91"/>
      <c r="DB122" s="91"/>
      <c r="DC122" s="91"/>
      <c r="DD122" s="91"/>
      <c r="DE122" s="91"/>
      <c r="DF122" s="91"/>
      <c r="DG122" s="91"/>
      <c r="DH122" s="91"/>
      <c r="DI122" s="91"/>
      <c r="DJ122" s="91"/>
      <c r="DK122" s="91"/>
      <c r="DL122" s="91"/>
      <c r="DM122" s="91"/>
      <c r="DN122" s="91"/>
      <c r="DO122" s="91"/>
      <c r="DP122" s="91"/>
      <c r="DQ122" s="91"/>
      <c r="DR122" s="91"/>
      <c r="DS122" s="91"/>
      <c r="DT122" s="91"/>
      <c r="DU122" s="91"/>
      <c r="DV122" s="91"/>
      <c r="DW122" s="91"/>
      <c r="DX122" s="91"/>
      <c r="DY122" s="91"/>
      <c r="DZ122" s="91"/>
      <c r="EA122" s="91"/>
      <c r="EB122" s="91"/>
      <c r="EC122" s="91"/>
      <c r="ED122" s="91"/>
      <c r="EE122" s="91"/>
      <c r="EF122" s="91"/>
      <c r="EG122" s="91"/>
      <c r="EH122" s="91"/>
      <c r="EI122" s="91"/>
      <c r="EJ122" s="91"/>
      <c r="EK122" s="91"/>
      <c r="EL122" s="91"/>
      <c r="EM122" s="91"/>
      <c r="EN122" s="91"/>
      <c r="EO122" s="91"/>
      <c r="EP122" s="91"/>
      <c r="EQ122" s="91"/>
      <c r="ER122" s="91"/>
      <c r="ES122" s="91"/>
      <c r="ET122" s="91"/>
      <c r="EU122" s="91"/>
      <c r="EV122" s="91"/>
      <c r="EW122" s="91"/>
      <c r="EX122" s="91"/>
      <c r="EY122" s="91"/>
      <c r="EZ122" s="91"/>
      <c r="FA122" s="91"/>
      <c r="FB122" s="91"/>
      <c r="FC122" s="91"/>
      <c r="FD122" s="91"/>
      <c r="FE122" s="91"/>
      <c r="FF122" s="91"/>
      <c r="FG122" s="91"/>
      <c r="FH122" s="91"/>
      <c r="FI122" s="91"/>
      <c r="FJ122" s="91"/>
      <c r="FK122" s="91"/>
      <c r="FL122" s="91"/>
      <c r="FM122" s="91"/>
      <c r="FN122" s="91"/>
      <c r="FO122" s="91"/>
      <c r="FP122" s="91"/>
      <c r="FQ122" s="91"/>
      <c r="FR122" s="91"/>
      <c r="FS122" s="91"/>
      <c r="FT122" s="91"/>
      <c r="FU122" s="91"/>
      <c r="FV122" s="91"/>
      <c r="FW122" s="91"/>
      <c r="FX122" s="91"/>
      <c r="FY122" s="91"/>
      <c r="FZ122" s="91"/>
      <c r="GA122" s="91"/>
      <c r="GB122" s="91"/>
      <c r="GC122" s="91"/>
      <c r="GD122" s="91"/>
      <c r="GE122" s="91"/>
      <c r="GF122" s="91"/>
      <c r="GG122" s="91"/>
      <c r="GH122" s="91"/>
      <c r="GI122" s="91"/>
      <c r="GJ122" s="91"/>
      <c r="GK122" s="91"/>
      <c r="GL122" s="91"/>
      <c r="GM122" s="91"/>
      <c r="GN122" s="91"/>
      <c r="GO122" s="91"/>
      <c r="GP122" s="91"/>
      <c r="GQ122" s="91"/>
      <c r="GR122" s="91"/>
      <c r="GS122" s="91"/>
      <c r="GT122" s="91"/>
      <c r="GU122" s="91"/>
      <c r="GV122" s="91"/>
      <c r="GW122" s="91"/>
      <c r="GX122" s="91"/>
      <c r="GY122" s="91"/>
      <c r="GZ122" s="91"/>
      <c r="HA122" s="91"/>
      <c r="HB122" s="91"/>
      <c r="HC122" s="91"/>
      <c r="HD122" s="91"/>
      <c r="HE122" s="91"/>
      <c r="HF122" s="91"/>
      <c r="HG122" s="91"/>
      <c r="HH122" s="91"/>
      <c r="HI122" s="91"/>
      <c r="HJ122" s="91"/>
      <c r="HK122" s="91"/>
      <c r="HL122" s="91"/>
      <c r="HM122" s="91"/>
      <c r="HN122" s="91"/>
      <c r="HO122" s="91"/>
      <c r="HP122" s="91"/>
      <c r="HQ122" s="91"/>
      <c r="HR122" s="91"/>
      <c r="HS122" s="91"/>
      <c r="HT122" s="91"/>
      <c r="HU122" s="91"/>
      <c r="HV122" s="91"/>
      <c r="HW122" s="91"/>
      <c r="HX122" s="91"/>
      <c r="HY122" s="91"/>
      <c r="HZ122" s="91"/>
      <c r="IA122" s="91"/>
      <c r="IB122" s="91"/>
      <c r="IC122" s="91"/>
      <c r="ID122" s="91"/>
      <c r="IE122" s="91"/>
      <c r="IF122" s="91"/>
      <c r="IG122" s="91"/>
      <c r="IH122" s="91"/>
      <c r="II122" s="91"/>
      <c r="IJ122" s="91"/>
      <c r="IK122" s="91"/>
      <c r="IL122" s="91"/>
      <c r="IM122" s="91"/>
      <c r="IN122" s="91"/>
      <c r="IO122" s="91"/>
      <c r="IP122" s="91"/>
      <c r="IQ122" s="91"/>
      <c r="IR122" s="91"/>
      <c r="IS122" s="91"/>
      <c r="IT122" s="91"/>
      <c r="IU122" s="91"/>
    </row>
    <row r="123" spans="1:255" s="99" customFormat="1" ht="16.5" customHeight="1">
      <c r="A123" s="92"/>
      <c r="B123" s="100" t="s">
        <v>170</v>
      </c>
      <c r="C123" s="101">
        <f t="shared" ref="C123:H123" si="36">+C124+C128+C132+C136+C142</f>
        <v>0</v>
      </c>
      <c r="D123" s="102">
        <f t="shared" si="36"/>
        <v>36742160</v>
      </c>
      <c r="E123" s="102">
        <f t="shared" si="36"/>
        <v>36139860</v>
      </c>
      <c r="F123" s="102">
        <f t="shared" si="36"/>
        <v>0</v>
      </c>
      <c r="G123" s="102">
        <f t="shared" si="36"/>
        <v>36139374.880000003</v>
      </c>
      <c r="H123" s="102">
        <f t="shared" si="36"/>
        <v>3318967.08</v>
      </c>
      <c r="I123" s="96"/>
      <c r="J123" s="96"/>
      <c r="K123" s="90"/>
      <c r="L123" s="97"/>
      <c r="M123" s="97"/>
      <c r="N123" s="97"/>
      <c r="O123" s="97"/>
      <c r="P123" s="98"/>
      <c r="Q123" s="98"/>
      <c r="R123" s="98"/>
      <c r="S123" s="98"/>
    </row>
    <row r="124" spans="1:255" s="91" customFormat="1" ht="16.5" customHeight="1">
      <c r="A124" s="110"/>
      <c r="B124" s="100" t="s">
        <v>171</v>
      </c>
      <c r="C124" s="94">
        <f t="shared" ref="C124:H124" si="37">+C125+C126</f>
        <v>0</v>
      </c>
      <c r="D124" s="95">
        <f t="shared" si="37"/>
        <v>22990950</v>
      </c>
      <c r="E124" s="95">
        <f t="shared" si="37"/>
        <v>22410880</v>
      </c>
      <c r="F124" s="95">
        <f t="shared" si="37"/>
        <v>0</v>
      </c>
      <c r="G124" s="95">
        <f t="shared" si="37"/>
        <v>22410879.649999999</v>
      </c>
      <c r="H124" s="95">
        <f t="shared" si="37"/>
        <v>1934827.26</v>
      </c>
      <c r="I124" s="96"/>
      <c r="J124" s="96"/>
      <c r="K124" s="90"/>
      <c r="L124" s="97"/>
      <c r="M124" s="97"/>
      <c r="N124" s="97"/>
      <c r="O124" s="97"/>
      <c r="P124" s="98"/>
      <c r="Q124" s="98"/>
      <c r="R124" s="98"/>
      <c r="S124" s="98"/>
      <c r="T124" s="99"/>
      <c r="U124" s="99"/>
      <c r="V124" s="99"/>
      <c r="W124" s="99"/>
      <c r="X124" s="99"/>
      <c r="Y124" s="99"/>
      <c r="Z124" s="99"/>
      <c r="AA124" s="99"/>
      <c r="AB124" s="99"/>
      <c r="AC124" s="99"/>
      <c r="AD124" s="99"/>
      <c r="AE124" s="99"/>
      <c r="AF124" s="99"/>
      <c r="AG124" s="99"/>
      <c r="AH124" s="99"/>
      <c r="AI124" s="99"/>
      <c r="AJ124" s="99"/>
      <c r="AK124" s="99"/>
      <c r="AL124" s="99"/>
      <c r="AM124" s="99"/>
      <c r="AN124" s="99"/>
      <c r="AO124" s="99"/>
      <c r="AP124" s="99"/>
      <c r="AQ124" s="99"/>
      <c r="AR124" s="99"/>
      <c r="AS124" s="99"/>
      <c r="AT124" s="99"/>
      <c r="AU124" s="99"/>
      <c r="AV124" s="99"/>
      <c r="AW124" s="99"/>
      <c r="AX124" s="99"/>
      <c r="AY124" s="99"/>
      <c r="AZ124" s="99"/>
      <c r="BA124" s="99"/>
      <c r="BB124" s="99"/>
      <c r="BC124" s="99"/>
      <c r="BD124" s="99"/>
      <c r="BE124" s="99"/>
      <c r="BF124" s="99"/>
      <c r="BG124" s="99"/>
      <c r="BH124" s="99"/>
      <c r="BI124" s="99"/>
      <c r="BJ124" s="99"/>
      <c r="BK124" s="99"/>
      <c r="BL124" s="99"/>
      <c r="BM124" s="99"/>
      <c r="BN124" s="99"/>
      <c r="BO124" s="99"/>
      <c r="BP124" s="99"/>
      <c r="BQ124" s="99"/>
      <c r="BR124" s="99"/>
      <c r="BS124" s="99"/>
      <c r="BT124" s="99"/>
      <c r="BU124" s="99"/>
      <c r="BV124" s="99"/>
      <c r="BW124" s="99"/>
      <c r="BX124" s="99"/>
      <c r="BY124" s="99"/>
      <c r="BZ124" s="99"/>
      <c r="CA124" s="99"/>
      <c r="CB124" s="99"/>
      <c r="CC124" s="99"/>
      <c r="CD124" s="99"/>
      <c r="CE124" s="99"/>
      <c r="CF124" s="99"/>
      <c r="CG124" s="99"/>
      <c r="CH124" s="99"/>
      <c r="CI124" s="99"/>
      <c r="CJ124" s="99"/>
      <c r="CK124" s="99"/>
      <c r="CL124" s="99"/>
      <c r="CM124" s="99"/>
      <c r="CN124" s="99"/>
      <c r="CO124" s="99"/>
      <c r="CP124" s="99"/>
      <c r="CQ124" s="99"/>
      <c r="CR124" s="99"/>
      <c r="CS124" s="99"/>
      <c r="CT124" s="99"/>
      <c r="CU124" s="99"/>
      <c r="CV124" s="99"/>
      <c r="CW124" s="99"/>
      <c r="CX124" s="99"/>
      <c r="CY124" s="99"/>
      <c r="CZ124" s="99"/>
      <c r="DA124" s="99"/>
      <c r="DB124" s="99"/>
      <c r="DC124" s="99"/>
      <c r="DD124" s="99"/>
      <c r="DE124" s="99"/>
      <c r="DF124" s="99"/>
      <c r="DG124" s="99"/>
      <c r="DH124" s="99"/>
      <c r="DI124" s="99"/>
      <c r="DJ124" s="99"/>
      <c r="DK124" s="99"/>
      <c r="DL124" s="99"/>
      <c r="DM124" s="99"/>
      <c r="DN124" s="99"/>
      <c r="DO124" s="99"/>
      <c r="DP124" s="99"/>
      <c r="DQ124" s="99"/>
      <c r="DR124" s="99"/>
      <c r="DS124" s="99"/>
      <c r="DT124" s="99"/>
      <c r="DU124" s="99"/>
      <c r="DV124" s="99"/>
      <c r="DW124" s="99"/>
      <c r="DX124" s="99"/>
      <c r="DY124" s="99"/>
      <c r="DZ124" s="99"/>
      <c r="EA124" s="99"/>
      <c r="EB124" s="99"/>
      <c r="EC124" s="99"/>
      <c r="ED124" s="99"/>
      <c r="EE124" s="99"/>
      <c r="EF124" s="99"/>
      <c r="EG124" s="99"/>
      <c r="EH124" s="99"/>
      <c r="EI124" s="99"/>
      <c r="EJ124" s="99"/>
      <c r="EK124" s="99"/>
      <c r="EL124" s="99"/>
      <c r="EM124" s="99"/>
      <c r="EN124" s="99"/>
      <c r="EO124" s="99"/>
      <c r="EP124" s="99"/>
      <c r="EQ124" s="99"/>
      <c r="ER124" s="99"/>
      <c r="ES124" s="99"/>
      <c r="ET124" s="99"/>
      <c r="EU124" s="99"/>
      <c r="EV124" s="99"/>
      <c r="EW124" s="99"/>
      <c r="EX124" s="99"/>
      <c r="EY124" s="99"/>
      <c r="EZ124" s="99"/>
      <c r="FA124" s="99"/>
      <c r="FB124" s="99"/>
      <c r="FC124" s="99"/>
      <c r="FD124" s="99"/>
      <c r="FE124" s="99"/>
      <c r="FF124" s="99"/>
      <c r="FG124" s="99"/>
      <c r="FH124" s="99"/>
      <c r="FI124" s="99"/>
      <c r="FJ124" s="99"/>
      <c r="FK124" s="99"/>
      <c r="FL124" s="99"/>
      <c r="FM124" s="99"/>
      <c r="FN124" s="99"/>
      <c r="FO124" s="99"/>
      <c r="FP124" s="99"/>
      <c r="FQ124" s="99"/>
      <c r="FR124" s="99"/>
      <c r="FS124" s="99"/>
      <c r="FT124" s="99"/>
      <c r="FU124" s="99"/>
      <c r="FV124" s="99"/>
      <c r="FW124" s="99"/>
      <c r="FX124" s="99"/>
      <c r="FY124" s="99"/>
      <c r="FZ124" s="99"/>
      <c r="GA124" s="99"/>
      <c r="GB124" s="99"/>
      <c r="GC124" s="99"/>
      <c r="GD124" s="99"/>
      <c r="GE124" s="99"/>
      <c r="GF124" s="99"/>
      <c r="GG124" s="99"/>
      <c r="GH124" s="99"/>
      <c r="GI124" s="99"/>
      <c r="GJ124" s="99"/>
      <c r="GK124" s="99"/>
      <c r="GL124" s="99"/>
      <c r="GM124" s="99"/>
      <c r="GN124" s="99"/>
      <c r="GO124" s="99"/>
      <c r="GP124" s="99"/>
      <c r="GQ124" s="99"/>
      <c r="GR124" s="99"/>
      <c r="GS124" s="99"/>
      <c r="GT124" s="99"/>
      <c r="GU124" s="99"/>
      <c r="GV124" s="99"/>
      <c r="GW124" s="99"/>
      <c r="GX124" s="99"/>
      <c r="GY124" s="99"/>
      <c r="GZ124" s="99"/>
      <c r="HA124" s="99"/>
      <c r="HB124" s="99"/>
      <c r="HC124" s="99"/>
      <c r="HD124" s="99"/>
      <c r="HE124" s="99"/>
      <c r="HF124" s="99"/>
      <c r="HG124" s="99"/>
      <c r="HH124" s="99"/>
      <c r="HI124" s="99"/>
      <c r="HJ124" s="99"/>
      <c r="HK124" s="99"/>
      <c r="HL124" s="99"/>
      <c r="HM124" s="99"/>
      <c r="HN124" s="99"/>
      <c r="HO124" s="99"/>
      <c r="HP124" s="99"/>
      <c r="HQ124" s="99"/>
      <c r="HR124" s="99"/>
      <c r="HS124" s="99"/>
      <c r="HT124" s="99"/>
      <c r="HU124" s="99"/>
      <c r="HV124" s="99"/>
      <c r="HW124" s="99"/>
      <c r="HX124" s="99"/>
      <c r="HY124" s="99"/>
      <c r="HZ124" s="99"/>
      <c r="IA124" s="99"/>
      <c r="IB124" s="99"/>
      <c r="IC124" s="99"/>
      <c r="ID124" s="99"/>
      <c r="IE124" s="99"/>
      <c r="IF124" s="99"/>
      <c r="IG124" s="99"/>
      <c r="IH124" s="99"/>
      <c r="II124" s="99"/>
      <c r="IJ124" s="99"/>
      <c r="IK124" s="99"/>
      <c r="IL124" s="99"/>
      <c r="IM124" s="99"/>
      <c r="IN124" s="99"/>
      <c r="IO124" s="99"/>
      <c r="IP124" s="99"/>
      <c r="IQ124" s="99"/>
      <c r="IR124" s="99"/>
      <c r="IS124" s="99"/>
      <c r="IT124" s="99"/>
      <c r="IU124" s="99"/>
    </row>
    <row r="125" spans="1:255" s="91" customFormat="1" ht="16.5" customHeight="1">
      <c r="A125" s="110"/>
      <c r="B125" s="139" t="s">
        <v>172</v>
      </c>
      <c r="C125" s="105"/>
      <c r="D125" s="106">
        <v>22444000</v>
      </c>
      <c r="E125" s="106">
        <v>21864000</v>
      </c>
      <c r="F125" s="106"/>
      <c r="G125" s="107">
        <v>21863999.93</v>
      </c>
      <c r="H125" s="107">
        <v>1888180.44</v>
      </c>
      <c r="I125" s="96"/>
      <c r="J125" s="96"/>
      <c r="K125" s="90"/>
      <c r="L125" s="97"/>
      <c r="M125" s="97"/>
      <c r="N125" s="97"/>
      <c r="O125" s="97"/>
      <c r="P125" s="98"/>
      <c r="Q125" s="98"/>
      <c r="R125" s="98"/>
      <c r="S125" s="98"/>
      <c r="T125" s="99"/>
      <c r="U125" s="99"/>
      <c r="V125" s="99"/>
      <c r="W125" s="99"/>
      <c r="X125" s="99"/>
      <c r="Y125" s="99"/>
      <c r="Z125" s="99"/>
      <c r="AA125" s="99"/>
      <c r="AB125" s="99"/>
      <c r="AC125" s="99"/>
      <c r="AD125" s="99"/>
      <c r="AE125" s="99"/>
      <c r="AF125" s="99"/>
      <c r="AG125" s="99"/>
      <c r="AH125" s="99"/>
      <c r="AI125" s="99"/>
      <c r="AJ125" s="99"/>
      <c r="AK125" s="99"/>
      <c r="AL125" s="99"/>
      <c r="AM125" s="99"/>
      <c r="AN125" s="99"/>
      <c r="AO125" s="99"/>
      <c r="AP125" s="99"/>
      <c r="AQ125" s="99"/>
      <c r="AR125" s="99"/>
      <c r="AS125" s="99"/>
      <c r="AT125" s="99"/>
      <c r="AU125" s="99"/>
      <c r="AV125" s="99"/>
      <c r="AW125" s="99"/>
      <c r="AX125" s="99"/>
      <c r="AY125" s="99"/>
      <c r="AZ125" s="99"/>
      <c r="BA125" s="99"/>
      <c r="BB125" s="99"/>
      <c r="BC125" s="99"/>
      <c r="BD125" s="99"/>
      <c r="BE125" s="99"/>
      <c r="BF125" s="99"/>
      <c r="BG125" s="99"/>
      <c r="BH125" s="99"/>
      <c r="BI125" s="99"/>
      <c r="BJ125" s="99"/>
      <c r="BK125" s="99"/>
      <c r="BL125" s="99"/>
      <c r="BM125" s="99"/>
      <c r="BN125" s="99"/>
      <c r="BO125" s="99"/>
      <c r="BP125" s="99"/>
      <c r="BQ125" s="99"/>
      <c r="BR125" s="99"/>
      <c r="BS125" s="99"/>
      <c r="BT125" s="99"/>
      <c r="BU125" s="99"/>
      <c r="BV125" s="99"/>
      <c r="BW125" s="99"/>
      <c r="BX125" s="99"/>
      <c r="BY125" s="99"/>
      <c r="BZ125" s="99"/>
      <c r="CA125" s="99"/>
      <c r="CB125" s="99"/>
      <c r="CC125" s="99"/>
      <c r="CD125" s="99"/>
      <c r="CE125" s="99"/>
      <c r="CF125" s="99"/>
      <c r="CG125" s="99"/>
      <c r="CH125" s="99"/>
      <c r="CI125" s="99"/>
      <c r="CJ125" s="99"/>
      <c r="CK125" s="99"/>
      <c r="CL125" s="99"/>
      <c r="CM125" s="99"/>
      <c r="CN125" s="99"/>
      <c r="CO125" s="99"/>
      <c r="CP125" s="99"/>
      <c r="CQ125" s="99"/>
      <c r="CR125" s="99"/>
      <c r="CS125" s="99"/>
      <c r="CT125" s="99"/>
      <c r="CU125" s="99"/>
      <c r="CV125" s="99"/>
      <c r="CW125" s="99"/>
      <c r="CX125" s="99"/>
      <c r="CY125" s="99"/>
      <c r="CZ125" s="99"/>
      <c r="DA125" s="99"/>
      <c r="DB125" s="99"/>
      <c r="DC125" s="99"/>
      <c r="DD125" s="99"/>
      <c r="DE125" s="99"/>
      <c r="DF125" s="99"/>
      <c r="DG125" s="99"/>
      <c r="DH125" s="99"/>
      <c r="DI125" s="99"/>
      <c r="DJ125" s="99"/>
      <c r="DK125" s="99"/>
      <c r="DL125" s="99"/>
      <c r="DM125" s="99"/>
      <c r="DN125" s="99"/>
      <c r="DO125" s="99"/>
      <c r="DP125" s="99"/>
      <c r="DQ125" s="99"/>
      <c r="DR125" s="99"/>
      <c r="DS125" s="99"/>
      <c r="DT125" s="99"/>
      <c r="DU125" s="99"/>
      <c r="DV125" s="99"/>
      <c r="DW125" s="99"/>
      <c r="DX125" s="99"/>
      <c r="DY125" s="99"/>
      <c r="DZ125" s="99"/>
      <c r="EA125" s="99"/>
      <c r="EB125" s="99"/>
      <c r="EC125" s="99"/>
      <c r="ED125" s="99"/>
      <c r="EE125" s="99"/>
      <c r="EF125" s="99"/>
      <c r="EG125" s="99"/>
      <c r="EH125" s="99"/>
      <c r="EI125" s="99"/>
      <c r="EJ125" s="99"/>
      <c r="EK125" s="99"/>
      <c r="EL125" s="99"/>
      <c r="EM125" s="99"/>
      <c r="EN125" s="99"/>
      <c r="EO125" s="99"/>
      <c r="EP125" s="99"/>
      <c r="EQ125" s="99"/>
      <c r="ER125" s="99"/>
      <c r="ES125" s="99"/>
      <c r="ET125" s="99"/>
      <c r="EU125" s="99"/>
      <c r="EV125" s="99"/>
      <c r="EW125" s="99"/>
      <c r="EX125" s="99"/>
      <c r="EY125" s="99"/>
      <c r="EZ125" s="99"/>
      <c r="FA125" s="99"/>
      <c r="FB125" s="99"/>
      <c r="FC125" s="99"/>
      <c r="FD125" s="99"/>
      <c r="FE125" s="99"/>
      <c r="FF125" s="99"/>
      <c r="FG125" s="99"/>
      <c r="FH125" s="99"/>
      <c r="FI125" s="99"/>
      <c r="FJ125" s="99"/>
      <c r="FK125" s="99"/>
      <c r="FL125" s="99"/>
      <c r="FM125" s="99"/>
      <c r="FN125" s="99"/>
      <c r="FO125" s="99"/>
      <c r="FP125" s="99"/>
      <c r="FQ125" s="99"/>
      <c r="FR125" s="99"/>
      <c r="FS125" s="99"/>
      <c r="FT125" s="99"/>
      <c r="FU125" s="99"/>
      <c r="FV125" s="99"/>
      <c r="FW125" s="99"/>
      <c r="FX125" s="99"/>
      <c r="FY125" s="99"/>
      <c r="FZ125" s="99"/>
      <c r="GA125" s="99"/>
      <c r="GB125" s="99"/>
      <c r="GC125" s="99"/>
      <c r="GD125" s="99"/>
      <c r="GE125" s="99"/>
      <c r="GF125" s="99"/>
      <c r="GG125" s="99"/>
      <c r="GH125" s="99"/>
      <c r="GI125" s="99"/>
      <c r="GJ125" s="99"/>
      <c r="GK125" s="99"/>
      <c r="GL125" s="99"/>
      <c r="GM125" s="99"/>
      <c r="GN125" s="99"/>
      <c r="GO125" s="99"/>
      <c r="GP125" s="99"/>
      <c r="GQ125" s="99"/>
      <c r="GR125" s="99"/>
      <c r="GS125" s="99"/>
      <c r="GT125" s="99"/>
      <c r="GU125" s="99"/>
      <c r="GV125" s="99"/>
      <c r="GW125" s="99"/>
      <c r="GX125" s="99"/>
      <c r="GY125" s="99"/>
      <c r="GZ125" s="99"/>
      <c r="HA125" s="99"/>
      <c r="HB125" s="99"/>
      <c r="HC125" s="99"/>
      <c r="HD125" s="99"/>
      <c r="HE125" s="99"/>
      <c r="HF125" s="99"/>
      <c r="HG125" s="99"/>
      <c r="HH125" s="99"/>
      <c r="HI125" s="99"/>
      <c r="HJ125" s="99"/>
      <c r="HK125" s="99"/>
      <c r="HL125" s="99"/>
      <c r="HM125" s="99"/>
      <c r="HN125" s="99"/>
      <c r="HO125" s="99"/>
      <c r="HP125" s="99"/>
      <c r="HQ125" s="99"/>
      <c r="HR125" s="99"/>
      <c r="HS125" s="99"/>
      <c r="HT125" s="99"/>
      <c r="HU125" s="99"/>
      <c r="HV125" s="99"/>
      <c r="HW125" s="99"/>
      <c r="HX125" s="99"/>
      <c r="HY125" s="99"/>
      <c r="HZ125" s="99"/>
      <c r="IA125" s="99"/>
      <c r="IB125" s="99"/>
      <c r="IC125" s="99"/>
      <c r="ID125" s="99"/>
      <c r="IE125" s="99"/>
      <c r="IF125" s="99"/>
      <c r="IG125" s="99"/>
      <c r="IH125" s="99"/>
      <c r="II125" s="99"/>
      <c r="IJ125" s="99"/>
      <c r="IK125" s="99"/>
      <c r="IL125" s="99"/>
      <c r="IM125" s="99"/>
      <c r="IN125" s="99"/>
      <c r="IO125" s="99"/>
      <c r="IP125" s="99"/>
      <c r="IQ125" s="99"/>
      <c r="IR125" s="99"/>
      <c r="IS125" s="99"/>
      <c r="IT125" s="99"/>
      <c r="IU125" s="99"/>
    </row>
    <row r="126" spans="1:255" s="99" customFormat="1" ht="16.5" customHeight="1">
      <c r="A126" s="92" t="s">
        <v>173</v>
      </c>
      <c r="B126" s="139" t="s">
        <v>174</v>
      </c>
      <c r="C126" s="105"/>
      <c r="D126" s="106">
        <v>546950</v>
      </c>
      <c r="E126" s="106">
        <v>546880</v>
      </c>
      <c r="F126" s="106"/>
      <c r="G126" s="104">
        <v>546879.72</v>
      </c>
      <c r="H126" s="104">
        <v>46646.82</v>
      </c>
      <c r="I126" s="96"/>
      <c r="J126" s="96"/>
      <c r="K126" s="90"/>
      <c r="L126" s="97"/>
      <c r="M126" s="97"/>
      <c r="N126" s="97"/>
      <c r="O126" s="97"/>
      <c r="P126" s="98"/>
      <c r="Q126" s="98"/>
      <c r="R126" s="98"/>
      <c r="S126" s="98"/>
    </row>
    <row r="127" spans="1:255" s="99" customFormat="1" ht="16.5" customHeight="1">
      <c r="A127" s="92" t="s">
        <v>175</v>
      </c>
      <c r="B127" s="109" t="s">
        <v>122</v>
      </c>
      <c r="C127" s="105"/>
      <c r="D127" s="106"/>
      <c r="E127" s="106"/>
      <c r="F127" s="106"/>
      <c r="G127" s="104">
        <f>-1924.42-1005.72</f>
        <v>-2930.1400000000003</v>
      </c>
      <c r="H127" s="104">
        <v>-1005.72</v>
      </c>
      <c r="I127" s="96"/>
      <c r="J127" s="96"/>
      <c r="K127" s="90"/>
      <c r="L127" s="97"/>
      <c r="M127" s="97"/>
      <c r="N127" s="97"/>
      <c r="O127" s="97"/>
      <c r="P127" s="98"/>
      <c r="Q127" s="98"/>
      <c r="R127" s="98"/>
      <c r="S127" s="98"/>
    </row>
    <row r="128" spans="1:255" s="99" customFormat="1" ht="16.5" customHeight="1">
      <c r="A128" s="92"/>
      <c r="B128" s="140" t="s">
        <v>176</v>
      </c>
      <c r="C128" s="105">
        <f t="shared" ref="C128:H128" si="38">C129+C130</f>
        <v>0</v>
      </c>
      <c r="D128" s="124">
        <f t="shared" si="38"/>
        <v>7391000</v>
      </c>
      <c r="E128" s="124">
        <f t="shared" si="38"/>
        <v>7288000</v>
      </c>
      <c r="F128" s="124">
        <f t="shared" si="38"/>
        <v>0</v>
      </c>
      <c r="G128" s="124">
        <f t="shared" si="38"/>
        <v>7288000</v>
      </c>
      <c r="H128" s="124">
        <f t="shared" si="38"/>
        <v>705614.38</v>
      </c>
      <c r="I128" s="96"/>
      <c r="J128" s="96"/>
      <c r="K128" s="90"/>
      <c r="L128" s="97"/>
      <c r="M128" s="97"/>
      <c r="N128" s="97"/>
      <c r="O128" s="97"/>
      <c r="P128" s="98"/>
      <c r="Q128" s="98"/>
      <c r="R128" s="98"/>
      <c r="S128" s="98"/>
    </row>
    <row r="129" spans="1:255" s="99" customFormat="1" ht="16.5" customHeight="1">
      <c r="A129" s="141" t="s">
        <v>177</v>
      </c>
      <c r="B129" s="139" t="s">
        <v>172</v>
      </c>
      <c r="C129" s="105"/>
      <c r="D129" s="106">
        <v>7391000</v>
      </c>
      <c r="E129" s="106">
        <v>7288000</v>
      </c>
      <c r="F129" s="106"/>
      <c r="G129" s="104">
        <v>7288000</v>
      </c>
      <c r="H129" s="104">
        <v>705614.38</v>
      </c>
      <c r="I129" s="96"/>
      <c r="J129" s="96"/>
      <c r="K129" s="90"/>
      <c r="L129" s="97"/>
      <c r="M129" s="97"/>
      <c r="N129" s="97"/>
      <c r="O129" s="97"/>
      <c r="P129" s="98"/>
      <c r="Q129" s="98"/>
      <c r="R129" s="98"/>
      <c r="S129" s="98"/>
    </row>
    <row r="130" spans="1:255" s="99" customFormat="1" ht="16.5" customHeight="1">
      <c r="A130" s="141"/>
      <c r="B130" s="139" t="s">
        <v>178</v>
      </c>
      <c r="C130" s="105"/>
      <c r="D130" s="106"/>
      <c r="E130" s="106"/>
      <c r="F130" s="106"/>
      <c r="G130" s="104"/>
      <c r="H130" s="104"/>
      <c r="I130" s="96"/>
      <c r="J130" s="96"/>
      <c r="K130" s="90"/>
      <c r="L130" s="97"/>
      <c r="M130" s="97"/>
      <c r="N130" s="97"/>
      <c r="O130" s="97"/>
      <c r="P130" s="98"/>
      <c r="Q130" s="98"/>
      <c r="R130" s="98"/>
      <c r="S130" s="98"/>
    </row>
    <row r="131" spans="1:255" s="99" customFormat="1" ht="16.5" customHeight="1">
      <c r="A131" s="142" t="s">
        <v>179</v>
      </c>
      <c r="B131" s="109" t="s">
        <v>122</v>
      </c>
      <c r="C131" s="105"/>
      <c r="D131" s="106"/>
      <c r="E131" s="106"/>
      <c r="F131" s="106"/>
      <c r="G131" s="104">
        <v>-108.04</v>
      </c>
      <c r="H131" s="104"/>
      <c r="I131" s="96"/>
      <c r="J131" s="96"/>
      <c r="K131" s="90"/>
      <c r="L131" s="97"/>
      <c r="M131" s="97"/>
      <c r="N131" s="97"/>
      <c r="O131" s="97"/>
      <c r="P131" s="98"/>
      <c r="Q131" s="98"/>
      <c r="R131" s="98"/>
      <c r="S131" s="98"/>
    </row>
    <row r="132" spans="1:255" s="99" customFormat="1" ht="16.5" customHeight="1">
      <c r="A132" s="142"/>
      <c r="B132" s="143" t="s">
        <v>180</v>
      </c>
      <c r="C132" s="105">
        <f t="shared" ref="C132:H132" si="39">+C133+C134</f>
        <v>0</v>
      </c>
      <c r="D132" s="124">
        <f t="shared" si="39"/>
        <v>690000</v>
      </c>
      <c r="E132" s="124">
        <f t="shared" si="39"/>
        <v>681000</v>
      </c>
      <c r="F132" s="124">
        <f t="shared" si="39"/>
        <v>0</v>
      </c>
      <c r="G132" s="124">
        <f t="shared" si="39"/>
        <v>680665.71</v>
      </c>
      <c r="H132" s="124">
        <f t="shared" si="39"/>
        <v>72085.2</v>
      </c>
      <c r="I132" s="96"/>
      <c r="J132" s="96"/>
      <c r="K132" s="90"/>
      <c r="L132" s="97"/>
      <c r="M132" s="97"/>
      <c r="N132" s="97"/>
      <c r="O132" s="97"/>
      <c r="P132" s="98"/>
      <c r="Q132" s="98"/>
      <c r="R132" s="98"/>
      <c r="S132" s="98"/>
    </row>
    <row r="133" spans="1:255" s="99" customFormat="1" ht="16.5" customHeight="1">
      <c r="A133" s="142"/>
      <c r="B133" s="139" t="s">
        <v>172</v>
      </c>
      <c r="C133" s="105"/>
      <c r="D133" s="106">
        <v>690000</v>
      </c>
      <c r="E133" s="106">
        <v>681000</v>
      </c>
      <c r="F133" s="106"/>
      <c r="G133" s="107">
        <v>680665.71</v>
      </c>
      <c r="H133" s="107">
        <v>72085.2</v>
      </c>
      <c r="I133" s="96"/>
      <c r="J133" s="108"/>
      <c r="K133" s="90"/>
      <c r="L133" s="97"/>
      <c r="M133" s="97"/>
      <c r="N133" s="97"/>
      <c r="O133" s="97"/>
      <c r="P133" s="98"/>
      <c r="Q133" s="98"/>
      <c r="R133" s="98"/>
      <c r="S133" s="98"/>
      <c r="T133" s="91"/>
      <c r="U133" s="91"/>
      <c r="V133" s="91"/>
      <c r="W133" s="91"/>
      <c r="X133" s="91"/>
      <c r="Y133" s="91"/>
      <c r="Z133" s="91"/>
      <c r="AA133" s="91"/>
      <c r="AB133" s="91"/>
      <c r="AC133" s="91"/>
      <c r="AD133" s="91"/>
      <c r="AE133" s="91"/>
      <c r="AF133" s="91"/>
      <c r="AG133" s="91"/>
      <c r="AH133" s="91"/>
      <c r="AI133" s="91"/>
      <c r="AJ133" s="91"/>
      <c r="AK133" s="91"/>
      <c r="AL133" s="91"/>
      <c r="AM133" s="91"/>
      <c r="AN133" s="91"/>
      <c r="AO133" s="91"/>
      <c r="AP133" s="91"/>
      <c r="AQ133" s="91"/>
      <c r="AR133" s="91"/>
      <c r="AS133" s="91"/>
      <c r="AT133" s="91"/>
      <c r="AU133" s="91"/>
      <c r="AV133" s="91"/>
      <c r="AW133" s="91"/>
      <c r="AX133" s="91"/>
      <c r="AY133" s="91"/>
      <c r="AZ133" s="91"/>
      <c r="BA133" s="91"/>
      <c r="BB133" s="91"/>
      <c r="BC133" s="91"/>
      <c r="BD133" s="91"/>
      <c r="BE133" s="91"/>
      <c r="BF133" s="91"/>
      <c r="BG133" s="91"/>
      <c r="BH133" s="91"/>
      <c r="BI133" s="91"/>
      <c r="BJ133" s="91"/>
      <c r="BK133" s="91"/>
      <c r="BL133" s="91"/>
      <c r="BM133" s="91"/>
      <c r="BN133" s="91"/>
      <c r="BO133" s="91"/>
      <c r="BP133" s="91"/>
      <c r="BQ133" s="91"/>
      <c r="BR133" s="91"/>
      <c r="BS133" s="91"/>
      <c r="BT133" s="91"/>
      <c r="BU133" s="91"/>
      <c r="BV133" s="91"/>
      <c r="BW133" s="91"/>
      <c r="BX133" s="91"/>
      <c r="BY133" s="91"/>
      <c r="BZ133" s="91"/>
      <c r="CA133" s="91"/>
      <c r="CB133" s="91"/>
      <c r="CC133" s="91"/>
      <c r="CD133" s="91"/>
      <c r="CE133" s="91"/>
      <c r="CF133" s="91"/>
      <c r="CG133" s="91"/>
      <c r="CH133" s="91"/>
      <c r="CI133" s="91"/>
      <c r="CJ133" s="91"/>
      <c r="CK133" s="91"/>
      <c r="CL133" s="91"/>
      <c r="CM133" s="91"/>
      <c r="CN133" s="91"/>
      <c r="CO133" s="91"/>
      <c r="CP133" s="91"/>
      <c r="CQ133" s="91"/>
      <c r="CR133" s="91"/>
      <c r="CS133" s="91"/>
      <c r="CT133" s="91"/>
      <c r="CU133" s="91"/>
      <c r="CV133" s="91"/>
      <c r="CW133" s="91"/>
      <c r="CX133" s="91"/>
      <c r="CY133" s="91"/>
      <c r="CZ133" s="91"/>
      <c r="DA133" s="91"/>
      <c r="DB133" s="91"/>
      <c r="DC133" s="91"/>
      <c r="DD133" s="91"/>
      <c r="DE133" s="91"/>
      <c r="DF133" s="91"/>
      <c r="DG133" s="91"/>
      <c r="DH133" s="91"/>
      <c r="DI133" s="91"/>
      <c r="DJ133" s="91"/>
      <c r="DK133" s="91"/>
      <c r="DL133" s="91"/>
      <c r="DM133" s="91"/>
      <c r="DN133" s="91"/>
      <c r="DO133" s="91"/>
      <c r="DP133" s="91"/>
      <c r="DQ133" s="91"/>
      <c r="DR133" s="91"/>
      <c r="DS133" s="91"/>
      <c r="DT133" s="91"/>
      <c r="DU133" s="91"/>
      <c r="DV133" s="91"/>
      <c r="DW133" s="91"/>
      <c r="DX133" s="91"/>
      <c r="DY133" s="91"/>
      <c r="DZ133" s="91"/>
      <c r="EA133" s="91"/>
      <c r="EB133" s="91"/>
      <c r="EC133" s="91"/>
      <c r="ED133" s="91"/>
      <c r="EE133" s="91"/>
      <c r="EF133" s="91"/>
      <c r="EG133" s="91"/>
      <c r="EH133" s="91"/>
      <c r="EI133" s="91"/>
      <c r="EJ133" s="91"/>
      <c r="EK133" s="91"/>
      <c r="EL133" s="91"/>
      <c r="EM133" s="91"/>
      <c r="EN133" s="91"/>
      <c r="EO133" s="91"/>
      <c r="EP133" s="91"/>
      <c r="EQ133" s="91"/>
      <c r="ER133" s="91"/>
      <c r="ES133" s="91"/>
      <c r="ET133" s="91"/>
      <c r="EU133" s="91"/>
      <c r="EV133" s="91"/>
      <c r="EW133" s="91"/>
      <c r="EX133" s="91"/>
      <c r="EY133" s="91"/>
      <c r="EZ133" s="91"/>
      <c r="FA133" s="91"/>
      <c r="FB133" s="91"/>
      <c r="FC133" s="91"/>
      <c r="FD133" s="91"/>
      <c r="FE133" s="91"/>
      <c r="FF133" s="91"/>
      <c r="FG133" s="91"/>
      <c r="FH133" s="91"/>
      <c r="FI133" s="91"/>
      <c r="FJ133" s="91"/>
      <c r="FK133" s="91"/>
      <c r="FL133" s="91"/>
      <c r="FM133" s="91"/>
      <c r="FN133" s="91"/>
      <c r="FO133" s="91"/>
      <c r="FP133" s="91"/>
      <c r="FQ133" s="91"/>
      <c r="FR133" s="91"/>
      <c r="FS133" s="91"/>
      <c r="FT133" s="91"/>
      <c r="FU133" s="91"/>
      <c r="FV133" s="91"/>
      <c r="FW133" s="91"/>
      <c r="FX133" s="91"/>
      <c r="FY133" s="91"/>
      <c r="FZ133" s="91"/>
      <c r="GA133" s="91"/>
      <c r="GB133" s="91"/>
      <c r="GC133" s="91"/>
      <c r="GD133" s="91"/>
      <c r="GE133" s="91"/>
      <c r="GF133" s="91"/>
      <c r="GG133" s="91"/>
      <c r="GH133" s="91"/>
      <c r="GI133" s="91"/>
      <c r="GJ133" s="91"/>
      <c r="GK133" s="91"/>
      <c r="GL133" s="91"/>
      <c r="GM133" s="91"/>
      <c r="GN133" s="91"/>
      <c r="GO133" s="91"/>
      <c r="GP133" s="91"/>
      <c r="GQ133" s="91"/>
      <c r="GR133" s="91"/>
      <c r="GS133" s="91"/>
      <c r="GT133" s="91"/>
      <c r="GU133" s="91"/>
      <c r="GV133" s="91"/>
      <c r="GW133" s="91"/>
      <c r="GX133" s="91"/>
      <c r="GY133" s="91"/>
      <c r="GZ133" s="91"/>
      <c r="HA133" s="91"/>
      <c r="HB133" s="91"/>
      <c r="HC133" s="91"/>
      <c r="HD133" s="91"/>
      <c r="HE133" s="91"/>
      <c r="HF133" s="91"/>
      <c r="HG133" s="91"/>
      <c r="HH133" s="91"/>
      <c r="HI133" s="91"/>
      <c r="HJ133" s="91"/>
      <c r="HK133" s="91"/>
      <c r="HL133" s="91"/>
      <c r="HM133" s="91"/>
      <c r="HN133" s="91"/>
      <c r="HO133" s="91"/>
      <c r="HP133" s="91"/>
      <c r="HQ133" s="91"/>
      <c r="HR133" s="91"/>
      <c r="HS133" s="91"/>
      <c r="HT133" s="91"/>
      <c r="HU133" s="91"/>
      <c r="HV133" s="91"/>
      <c r="HW133" s="91"/>
      <c r="HX133" s="91"/>
      <c r="HY133" s="91"/>
      <c r="HZ133" s="91"/>
      <c r="IA133" s="91"/>
      <c r="IB133" s="91"/>
      <c r="IC133" s="91"/>
      <c r="ID133" s="91"/>
      <c r="IE133" s="91"/>
      <c r="IF133" s="91"/>
      <c r="IG133" s="91"/>
      <c r="IH133" s="91"/>
      <c r="II133" s="91"/>
      <c r="IJ133" s="91"/>
      <c r="IK133" s="91"/>
      <c r="IL133" s="91"/>
      <c r="IM133" s="91"/>
      <c r="IN133" s="91"/>
      <c r="IO133" s="91"/>
      <c r="IP133" s="91"/>
      <c r="IQ133" s="91"/>
      <c r="IR133" s="91"/>
      <c r="IS133" s="91"/>
      <c r="IT133" s="91"/>
      <c r="IU133" s="91"/>
    </row>
    <row r="134" spans="1:255" s="99" customFormat="1" ht="16.5" customHeight="1">
      <c r="A134" s="142"/>
      <c r="B134" s="139" t="s">
        <v>181</v>
      </c>
      <c r="C134" s="105"/>
      <c r="D134" s="106"/>
      <c r="E134" s="106"/>
      <c r="F134" s="106"/>
      <c r="G134" s="107"/>
      <c r="H134" s="107"/>
      <c r="I134" s="96"/>
      <c r="J134" s="108"/>
      <c r="K134" s="90"/>
      <c r="L134" s="97"/>
      <c r="M134" s="97"/>
      <c r="N134" s="97"/>
      <c r="O134" s="97"/>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5"/>
      <c r="AQ134" s="145"/>
      <c r="AR134" s="145"/>
      <c r="AS134" s="145"/>
      <c r="AT134" s="145"/>
      <c r="AU134" s="145"/>
      <c r="AV134" s="145"/>
      <c r="AW134" s="145"/>
      <c r="AX134" s="91"/>
      <c r="AY134" s="91"/>
      <c r="AZ134" s="91"/>
      <c r="BA134" s="91"/>
      <c r="BB134" s="91"/>
      <c r="BC134" s="91"/>
      <c r="BD134" s="91"/>
      <c r="BE134" s="91"/>
      <c r="BF134" s="91"/>
      <c r="BG134" s="91"/>
      <c r="BH134" s="91"/>
      <c r="BI134" s="91"/>
      <c r="BJ134" s="91"/>
      <c r="BK134" s="91"/>
      <c r="BL134" s="91"/>
      <c r="BM134" s="91"/>
      <c r="BN134" s="91"/>
      <c r="BO134" s="91"/>
      <c r="BP134" s="91"/>
      <c r="BQ134" s="91"/>
      <c r="BR134" s="91"/>
      <c r="BS134" s="91"/>
      <c r="BT134" s="91"/>
      <c r="BU134" s="91"/>
      <c r="BV134" s="91"/>
      <c r="BW134" s="91"/>
      <c r="BX134" s="91"/>
      <c r="BY134" s="91"/>
      <c r="BZ134" s="91"/>
      <c r="CA134" s="91"/>
      <c r="CB134" s="91"/>
      <c r="CC134" s="91"/>
      <c r="CD134" s="91"/>
      <c r="CE134" s="91"/>
      <c r="CF134" s="91"/>
      <c r="CG134" s="91"/>
      <c r="CH134" s="91"/>
      <c r="CI134" s="91"/>
      <c r="CJ134" s="91"/>
      <c r="CK134" s="91"/>
      <c r="CL134" s="91"/>
      <c r="CM134" s="91"/>
      <c r="CN134" s="91"/>
      <c r="CO134" s="91"/>
      <c r="CP134" s="91"/>
      <c r="CQ134" s="91"/>
      <c r="CR134" s="91"/>
      <c r="CS134" s="91"/>
      <c r="CT134" s="91"/>
      <c r="CU134" s="91"/>
      <c r="CV134" s="91"/>
      <c r="CW134" s="91"/>
      <c r="CX134" s="91"/>
      <c r="CY134" s="91"/>
      <c r="CZ134" s="91"/>
      <c r="DA134" s="91"/>
      <c r="DB134" s="91"/>
      <c r="DC134" s="91"/>
      <c r="DD134" s="91"/>
      <c r="DE134" s="91"/>
      <c r="DF134" s="91"/>
      <c r="DG134" s="91"/>
      <c r="DH134" s="91"/>
      <c r="DI134" s="91"/>
      <c r="DJ134" s="91"/>
      <c r="DK134" s="91"/>
      <c r="DL134" s="91"/>
      <c r="DM134" s="91"/>
      <c r="DN134" s="91"/>
      <c r="DO134" s="91"/>
      <c r="DP134" s="91"/>
      <c r="DQ134" s="91"/>
      <c r="DR134" s="91"/>
      <c r="DS134" s="91"/>
      <c r="DT134" s="91"/>
      <c r="DU134" s="91"/>
      <c r="DV134" s="91"/>
      <c r="DW134" s="91"/>
      <c r="DX134" s="91"/>
      <c r="DY134" s="91"/>
      <c r="DZ134" s="91"/>
      <c r="EA134" s="91"/>
      <c r="EB134" s="91"/>
      <c r="EC134" s="91"/>
      <c r="ED134" s="91"/>
      <c r="EE134" s="91"/>
      <c r="EF134" s="91"/>
      <c r="EG134" s="91"/>
      <c r="EH134" s="91"/>
      <c r="EI134" s="91"/>
      <c r="EJ134" s="91"/>
      <c r="EK134" s="91"/>
      <c r="EL134" s="91"/>
      <c r="EM134" s="91"/>
      <c r="EN134" s="91"/>
      <c r="EO134" s="91"/>
      <c r="EP134" s="91"/>
      <c r="EQ134" s="91"/>
      <c r="ER134" s="91"/>
      <c r="ES134" s="91"/>
      <c r="ET134" s="91"/>
      <c r="EU134" s="91"/>
      <c r="EV134" s="91"/>
      <c r="EW134" s="91"/>
      <c r="EX134" s="91"/>
      <c r="EY134" s="91"/>
      <c r="EZ134" s="91"/>
      <c r="FA134" s="91"/>
      <c r="FB134" s="91"/>
      <c r="FC134" s="91"/>
      <c r="FD134" s="91"/>
      <c r="FE134" s="91"/>
      <c r="FF134" s="91"/>
      <c r="FG134" s="91"/>
      <c r="FH134" s="91"/>
      <c r="FI134" s="91"/>
      <c r="FJ134" s="91"/>
      <c r="FK134" s="91"/>
      <c r="FL134" s="91"/>
      <c r="FM134" s="91"/>
      <c r="FN134" s="91"/>
      <c r="FO134" s="91"/>
      <c r="FP134" s="91"/>
      <c r="FQ134" s="91"/>
      <c r="FR134" s="91"/>
      <c r="FS134" s="91"/>
      <c r="FT134" s="91"/>
      <c r="FU134" s="91"/>
      <c r="FV134" s="91"/>
      <c r="FW134" s="91"/>
      <c r="FX134" s="91"/>
      <c r="FY134" s="91"/>
      <c r="FZ134" s="91"/>
      <c r="GA134" s="91"/>
      <c r="GB134" s="91"/>
      <c r="GC134" s="91"/>
      <c r="GD134" s="91"/>
      <c r="GE134" s="91"/>
      <c r="GF134" s="91"/>
      <c r="GG134" s="91"/>
      <c r="GH134" s="91"/>
      <c r="GI134" s="91"/>
      <c r="GJ134" s="91"/>
      <c r="GK134" s="91"/>
      <c r="GL134" s="91"/>
      <c r="GM134" s="91"/>
      <c r="GN134" s="91"/>
      <c r="GO134" s="91"/>
      <c r="GP134" s="91"/>
      <c r="GQ134" s="91"/>
      <c r="GR134" s="91"/>
      <c r="GS134" s="91"/>
      <c r="GT134" s="91"/>
      <c r="GU134" s="91"/>
      <c r="GV134" s="91"/>
      <c r="GW134" s="91"/>
      <c r="GX134" s="91"/>
      <c r="GY134" s="91"/>
      <c r="GZ134" s="91"/>
      <c r="HA134" s="91"/>
      <c r="HB134" s="91"/>
      <c r="HC134" s="91"/>
      <c r="HD134" s="91"/>
      <c r="HE134" s="91"/>
      <c r="HF134" s="91"/>
      <c r="HG134" s="91"/>
      <c r="HH134" s="91"/>
      <c r="HI134" s="91"/>
      <c r="HJ134" s="91"/>
      <c r="HK134" s="91"/>
      <c r="HL134" s="91"/>
      <c r="HM134" s="91"/>
      <c r="HN134" s="91"/>
      <c r="HO134" s="91"/>
      <c r="HP134" s="91"/>
      <c r="HQ134" s="91"/>
      <c r="HR134" s="91"/>
      <c r="HS134" s="91"/>
      <c r="HT134" s="91"/>
      <c r="HU134" s="91"/>
      <c r="HV134" s="91"/>
      <c r="HW134" s="91"/>
      <c r="HX134" s="91"/>
      <c r="HY134" s="91"/>
      <c r="HZ134" s="91"/>
      <c r="IA134" s="91"/>
      <c r="IB134" s="91"/>
      <c r="IC134" s="91"/>
      <c r="ID134" s="91"/>
      <c r="IE134" s="91"/>
      <c r="IF134" s="91"/>
      <c r="IG134" s="91"/>
      <c r="IH134" s="91"/>
      <c r="II134" s="91"/>
      <c r="IJ134" s="91"/>
      <c r="IK134" s="91"/>
      <c r="IL134" s="91"/>
      <c r="IM134" s="91"/>
      <c r="IN134" s="91"/>
      <c r="IO134" s="91"/>
      <c r="IP134" s="91"/>
      <c r="IQ134" s="91"/>
      <c r="IR134" s="91"/>
      <c r="IS134" s="91"/>
      <c r="IT134" s="91"/>
      <c r="IU134" s="91"/>
    </row>
    <row r="135" spans="1:255" s="99" customFormat="1" ht="16.5" customHeight="1">
      <c r="A135" s="92" t="s">
        <v>182</v>
      </c>
      <c r="B135" s="109" t="s">
        <v>122</v>
      </c>
      <c r="C135" s="105"/>
      <c r="D135" s="106"/>
      <c r="E135" s="106"/>
      <c r="F135" s="106"/>
      <c r="G135" s="107"/>
      <c r="H135" s="107"/>
      <c r="I135" s="96"/>
      <c r="J135" s="108"/>
      <c r="K135" s="90"/>
      <c r="L135" s="97"/>
      <c r="M135" s="97"/>
      <c r="N135" s="97"/>
      <c r="O135" s="97"/>
      <c r="P135" s="144"/>
      <c r="Q135" s="144"/>
      <c r="R135" s="144"/>
      <c r="S135" s="144"/>
      <c r="T135" s="144"/>
      <c r="U135" s="144"/>
      <c r="V135" s="144"/>
      <c r="W135" s="144"/>
      <c r="X135" s="144"/>
      <c r="Y135" s="144"/>
      <c r="Z135" s="144"/>
      <c r="AA135" s="144"/>
      <c r="AB135" s="144"/>
      <c r="AC135" s="144"/>
      <c r="AD135" s="144"/>
      <c r="AE135" s="144"/>
      <c r="AF135" s="144"/>
      <c r="AG135" s="144"/>
      <c r="AH135" s="144"/>
      <c r="AI135" s="144"/>
      <c r="AJ135" s="144"/>
      <c r="AK135" s="144"/>
      <c r="AL135" s="144"/>
      <c r="AM135" s="144"/>
      <c r="AN135" s="144"/>
      <c r="AO135" s="144"/>
      <c r="AP135" s="145"/>
      <c r="AQ135" s="145"/>
      <c r="AR135" s="145"/>
      <c r="AS135" s="145"/>
      <c r="AT135" s="145"/>
      <c r="AU135" s="145"/>
      <c r="AV135" s="145"/>
      <c r="AW135" s="145"/>
      <c r="AX135" s="91"/>
      <c r="AY135" s="91"/>
      <c r="AZ135" s="91"/>
      <c r="BA135" s="91"/>
      <c r="BB135" s="91"/>
      <c r="BC135" s="91"/>
      <c r="BD135" s="91"/>
      <c r="BE135" s="91"/>
      <c r="BF135" s="91"/>
      <c r="BG135" s="91"/>
      <c r="BH135" s="91"/>
      <c r="BI135" s="91"/>
      <c r="BJ135" s="91"/>
      <c r="BK135" s="91"/>
      <c r="BL135" s="91"/>
      <c r="BM135" s="91"/>
      <c r="BN135" s="91"/>
      <c r="BO135" s="91"/>
      <c r="BP135" s="91"/>
      <c r="BQ135" s="91"/>
      <c r="BR135" s="91"/>
      <c r="BS135" s="91"/>
      <c r="BT135" s="91"/>
      <c r="BU135" s="91"/>
      <c r="BV135" s="91"/>
      <c r="BW135" s="91"/>
      <c r="BX135" s="91"/>
      <c r="BY135" s="91"/>
      <c r="BZ135" s="91"/>
      <c r="CA135" s="91"/>
      <c r="CB135" s="91"/>
      <c r="CC135" s="91"/>
      <c r="CD135" s="91"/>
      <c r="CE135" s="91"/>
      <c r="CF135" s="91"/>
      <c r="CG135" s="91"/>
      <c r="CH135" s="91"/>
      <c r="CI135" s="91"/>
      <c r="CJ135" s="91"/>
      <c r="CK135" s="91"/>
      <c r="CL135" s="91"/>
      <c r="CM135" s="91"/>
      <c r="CN135" s="91"/>
      <c r="CO135" s="91"/>
      <c r="CP135" s="91"/>
      <c r="CQ135" s="91"/>
      <c r="CR135" s="91"/>
      <c r="CS135" s="91"/>
      <c r="CT135" s="91"/>
      <c r="CU135" s="91"/>
      <c r="CV135" s="91"/>
      <c r="CW135" s="91"/>
      <c r="CX135" s="91"/>
      <c r="CY135" s="91"/>
      <c r="CZ135" s="91"/>
      <c r="DA135" s="91"/>
      <c r="DB135" s="91"/>
      <c r="DC135" s="91"/>
      <c r="DD135" s="91"/>
      <c r="DE135" s="91"/>
      <c r="DF135" s="91"/>
      <c r="DG135" s="91"/>
      <c r="DH135" s="91"/>
      <c r="DI135" s="91"/>
      <c r="DJ135" s="91"/>
      <c r="DK135" s="91"/>
      <c r="DL135" s="91"/>
      <c r="DM135" s="91"/>
      <c r="DN135" s="91"/>
      <c r="DO135" s="91"/>
      <c r="DP135" s="91"/>
      <c r="DQ135" s="91"/>
      <c r="DR135" s="91"/>
      <c r="DS135" s="91"/>
      <c r="DT135" s="91"/>
      <c r="DU135" s="91"/>
      <c r="DV135" s="91"/>
      <c r="DW135" s="91"/>
      <c r="DX135" s="91"/>
      <c r="DY135" s="91"/>
      <c r="DZ135" s="91"/>
      <c r="EA135" s="91"/>
      <c r="EB135" s="91"/>
      <c r="EC135" s="91"/>
      <c r="ED135" s="91"/>
      <c r="EE135" s="91"/>
      <c r="EF135" s="91"/>
      <c r="EG135" s="91"/>
      <c r="EH135" s="91"/>
      <c r="EI135" s="91"/>
      <c r="EJ135" s="91"/>
      <c r="EK135" s="91"/>
      <c r="EL135" s="91"/>
      <c r="EM135" s="91"/>
      <c r="EN135" s="91"/>
      <c r="EO135" s="91"/>
      <c r="EP135" s="91"/>
      <c r="EQ135" s="91"/>
      <c r="ER135" s="91"/>
      <c r="ES135" s="91"/>
      <c r="ET135" s="91"/>
      <c r="EU135" s="91"/>
      <c r="EV135" s="91"/>
      <c r="EW135" s="91"/>
      <c r="EX135" s="91"/>
      <c r="EY135" s="91"/>
      <c r="EZ135" s="91"/>
      <c r="FA135" s="91"/>
      <c r="FB135" s="91"/>
      <c r="FC135" s="91"/>
      <c r="FD135" s="91"/>
      <c r="FE135" s="91"/>
      <c r="FF135" s="91"/>
      <c r="FG135" s="91"/>
      <c r="FH135" s="91"/>
      <c r="FI135" s="91"/>
      <c r="FJ135" s="91"/>
      <c r="FK135" s="91"/>
      <c r="FL135" s="91"/>
      <c r="FM135" s="91"/>
      <c r="FN135" s="91"/>
      <c r="FO135" s="91"/>
      <c r="FP135" s="91"/>
      <c r="FQ135" s="91"/>
      <c r="FR135" s="91"/>
      <c r="FS135" s="91"/>
      <c r="FT135" s="91"/>
      <c r="FU135" s="91"/>
      <c r="FV135" s="91"/>
      <c r="FW135" s="91"/>
      <c r="FX135" s="91"/>
      <c r="FY135" s="91"/>
      <c r="FZ135" s="91"/>
      <c r="GA135" s="91"/>
      <c r="GB135" s="91"/>
      <c r="GC135" s="91"/>
      <c r="GD135" s="91"/>
      <c r="GE135" s="91"/>
      <c r="GF135" s="91"/>
      <c r="GG135" s="91"/>
      <c r="GH135" s="91"/>
      <c r="GI135" s="91"/>
      <c r="GJ135" s="91"/>
      <c r="GK135" s="91"/>
      <c r="GL135" s="91"/>
      <c r="GM135" s="91"/>
      <c r="GN135" s="91"/>
      <c r="GO135" s="91"/>
      <c r="GP135" s="91"/>
      <c r="GQ135" s="91"/>
      <c r="GR135" s="91"/>
      <c r="GS135" s="91"/>
      <c r="GT135" s="91"/>
      <c r="GU135" s="91"/>
      <c r="GV135" s="91"/>
      <c r="GW135" s="91"/>
      <c r="GX135" s="91"/>
      <c r="GY135" s="91"/>
      <c r="GZ135" s="91"/>
      <c r="HA135" s="91"/>
      <c r="HB135" s="91"/>
      <c r="HC135" s="91"/>
      <c r="HD135" s="91"/>
      <c r="HE135" s="91"/>
      <c r="HF135" s="91"/>
      <c r="HG135" s="91"/>
      <c r="HH135" s="91"/>
      <c r="HI135" s="91"/>
      <c r="HJ135" s="91"/>
      <c r="HK135" s="91"/>
      <c r="HL135" s="91"/>
      <c r="HM135" s="91"/>
      <c r="HN135" s="91"/>
      <c r="HO135" s="91"/>
      <c r="HP135" s="91"/>
      <c r="HQ135" s="91"/>
      <c r="HR135" s="91"/>
      <c r="HS135" s="91"/>
      <c r="HT135" s="91"/>
      <c r="HU135" s="91"/>
      <c r="HV135" s="91"/>
      <c r="HW135" s="91"/>
      <c r="HX135" s="91"/>
      <c r="HY135" s="91"/>
      <c r="HZ135" s="91"/>
      <c r="IA135" s="91"/>
      <c r="IB135" s="91"/>
      <c r="IC135" s="91"/>
      <c r="ID135" s="91"/>
      <c r="IE135" s="91"/>
      <c r="IF135" s="91"/>
      <c r="IG135" s="91"/>
      <c r="IH135" s="91"/>
      <c r="II135" s="91"/>
      <c r="IJ135" s="91"/>
      <c r="IK135" s="91"/>
      <c r="IL135" s="91"/>
      <c r="IM135" s="91"/>
      <c r="IN135" s="91"/>
      <c r="IO135" s="91"/>
      <c r="IP135" s="91"/>
      <c r="IQ135" s="91"/>
      <c r="IR135" s="91"/>
      <c r="IS135" s="91"/>
      <c r="IT135" s="91"/>
      <c r="IU135" s="91"/>
    </row>
    <row r="136" spans="1:255" s="91" customFormat="1" ht="16.5" customHeight="1">
      <c r="A136" s="110" t="s">
        <v>183</v>
      </c>
      <c r="B136" s="143" t="s">
        <v>184</v>
      </c>
      <c r="C136" s="94">
        <f t="shared" ref="C136:H136" si="40">+C137+C138+C139+C140</f>
        <v>0</v>
      </c>
      <c r="D136" s="95">
        <f t="shared" si="40"/>
        <v>4232210</v>
      </c>
      <c r="E136" s="95">
        <f t="shared" si="40"/>
        <v>4274980</v>
      </c>
      <c r="F136" s="95">
        <f t="shared" si="40"/>
        <v>0</v>
      </c>
      <c r="G136" s="95">
        <f t="shared" si="40"/>
        <v>4274980</v>
      </c>
      <c r="H136" s="95">
        <f t="shared" si="40"/>
        <v>423525.74</v>
      </c>
      <c r="I136" s="96"/>
      <c r="J136" s="108"/>
      <c r="K136" s="90"/>
      <c r="L136" s="97"/>
      <c r="M136" s="97"/>
      <c r="N136" s="97"/>
      <c r="O136" s="97"/>
      <c r="P136" s="90"/>
      <c r="Q136" s="90"/>
      <c r="R136" s="90"/>
      <c r="S136" s="90"/>
      <c r="T136" s="145"/>
      <c r="U136" s="145"/>
      <c r="V136" s="145"/>
      <c r="W136" s="145"/>
      <c r="X136" s="145"/>
      <c r="Y136" s="145"/>
      <c r="Z136" s="145"/>
      <c r="AA136" s="145"/>
      <c r="AB136" s="145"/>
      <c r="AC136" s="145"/>
      <c r="AD136" s="145"/>
      <c r="AE136" s="145"/>
      <c r="AF136" s="145"/>
      <c r="AG136" s="145"/>
      <c r="AH136" s="145"/>
      <c r="AI136" s="145"/>
      <c r="AJ136" s="145"/>
      <c r="AK136" s="145"/>
      <c r="AL136" s="145"/>
      <c r="AM136" s="145"/>
      <c r="AN136" s="145"/>
      <c r="AO136" s="145"/>
      <c r="AP136" s="145"/>
      <c r="AQ136" s="145"/>
      <c r="AR136" s="145"/>
      <c r="AS136" s="145"/>
      <c r="AT136" s="145"/>
      <c r="AU136" s="145"/>
      <c r="AV136" s="145"/>
      <c r="AW136" s="145"/>
    </row>
    <row r="137" spans="1:255" s="91" customFormat="1" ht="16.5" customHeight="1">
      <c r="A137" s="110" t="s">
        <v>185</v>
      </c>
      <c r="B137" s="104" t="s">
        <v>127</v>
      </c>
      <c r="C137" s="105"/>
      <c r="D137" s="106">
        <v>4216000</v>
      </c>
      <c r="E137" s="106">
        <v>4259000</v>
      </c>
      <c r="F137" s="106"/>
      <c r="G137" s="107">
        <v>4259000</v>
      </c>
      <c r="H137" s="107">
        <v>421918.74</v>
      </c>
      <c r="I137" s="96"/>
      <c r="J137" s="108"/>
      <c r="K137" s="90"/>
      <c r="L137" s="97"/>
      <c r="M137" s="97"/>
      <c r="N137" s="97"/>
      <c r="O137" s="97"/>
      <c r="P137" s="98"/>
      <c r="Q137" s="98"/>
      <c r="R137" s="98"/>
      <c r="S137" s="98"/>
    </row>
    <row r="138" spans="1:255" s="91" customFormat="1" ht="36">
      <c r="A138" s="110"/>
      <c r="B138" s="104" t="s">
        <v>186</v>
      </c>
      <c r="C138" s="105"/>
      <c r="D138" s="106"/>
      <c r="E138" s="106"/>
      <c r="F138" s="106"/>
      <c r="G138" s="107"/>
      <c r="H138" s="107"/>
      <c r="I138" s="96"/>
      <c r="J138" s="96"/>
      <c r="K138" s="90"/>
      <c r="L138" s="97"/>
      <c r="M138" s="97"/>
      <c r="N138" s="97"/>
      <c r="O138" s="97"/>
      <c r="P138" s="98"/>
      <c r="Q138" s="98"/>
      <c r="R138" s="98"/>
      <c r="S138" s="98"/>
      <c r="T138" s="99"/>
      <c r="U138" s="99"/>
      <c r="V138" s="99"/>
      <c r="W138" s="99"/>
      <c r="X138" s="99"/>
      <c r="Y138" s="99"/>
      <c r="Z138" s="99"/>
      <c r="AA138" s="99"/>
      <c r="AB138" s="99"/>
      <c r="AC138" s="99"/>
      <c r="AD138" s="99"/>
      <c r="AE138" s="99"/>
      <c r="AF138" s="99"/>
      <c r="AG138" s="99"/>
      <c r="AH138" s="99"/>
      <c r="AI138" s="99"/>
      <c r="AJ138" s="99"/>
      <c r="AK138" s="99"/>
      <c r="AL138" s="99"/>
      <c r="AM138" s="99"/>
      <c r="AN138" s="99"/>
      <c r="AO138" s="99"/>
      <c r="AP138" s="99"/>
      <c r="AQ138" s="99"/>
      <c r="AR138" s="99"/>
      <c r="AS138" s="99"/>
      <c r="AT138" s="99"/>
      <c r="AU138" s="99"/>
      <c r="AV138" s="99"/>
      <c r="AW138" s="99"/>
      <c r="AX138" s="99"/>
      <c r="AY138" s="99"/>
      <c r="AZ138" s="99"/>
      <c r="BA138" s="99"/>
      <c r="BB138" s="99"/>
      <c r="BC138" s="99"/>
      <c r="BD138" s="99"/>
      <c r="BE138" s="99"/>
      <c r="BF138" s="99"/>
      <c r="BG138" s="99"/>
      <c r="BH138" s="99"/>
      <c r="BI138" s="99"/>
      <c r="BJ138" s="99"/>
      <c r="BK138" s="99"/>
      <c r="BL138" s="99"/>
      <c r="BM138" s="99"/>
      <c r="BN138" s="99"/>
      <c r="BO138" s="99"/>
      <c r="BP138" s="99"/>
      <c r="BQ138" s="99"/>
      <c r="BR138" s="99"/>
      <c r="BS138" s="99"/>
      <c r="BT138" s="99"/>
      <c r="BU138" s="99"/>
      <c r="BV138" s="99"/>
      <c r="BW138" s="99"/>
      <c r="BX138" s="99"/>
      <c r="BY138" s="99"/>
      <c r="BZ138" s="99"/>
      <c r="CA138" s="99"/>
      <c r="CB138" s="99"/>
      <c r="CC138" s="99"/>
      <c r="CD138" s="99"/>
      <c r="CE138" s="99"/>
      <c r="CF138" s="99"/>
      <c r="CG138" s="99"/>
      <c r="CH138" s="99"/>
      <c r="CI138" s="99"/>
      <c r="CJ138" s="99"/>
      <c r="CK138" s="99"/>
      <c r="CL138" s="99"/>
      <c r="CM138" s="99"/>
      <c r="CN138" s="99"/>
      <c r="CO138" s="99"/>
      <c r="CP138" s="99"/>
      <c r="CQ138" s="99"/>
      <c r="CR138" s="99"/>
      <c r="CS138" s="99"/>
      <c r="CT138" s="99"/>
      <c r="CU138" s="99"/>
      <c r="CV138" s="99"/>
      <c r="CW138" s="99"/>
      <c r="CX138" s="99"/>
      <c r="CY138" s="99"/>
      <c r="CZ138" s="99"/>
      <c r="DA138" s="99"/>
      <c r="DB138" s="99"/>
      <c r="DC138" s="99"/>
      <c r="DD138" s="99"/>
      <c r="DE138" s="99"/>
      <c r="DF138" s="99"/>
      <c r="DG138" s="99"/>
      <c r="DH138" s="99"/>
      <c r="DI138" s="99"/>
      <c r="DJ138" s="99"/>
      <c r="DK138" s="99"/>
      <c r="DL138" s="99"/>
      <c r="DM138" s="99"/>
      <c r="DN138" s="99"/>
      <c r="DO138" s="99"/>
      <c r="DP138" s="99"/>
      <c r="DQ138" s="99"/>
      <c r="DR138" s="99"/>
      <c r="DS138" s="99"/>
      <c r="DT138" s="99"/>
      <c r="DU138" s="99"/>
      <c r="DV138" s="99"/>
      <c r="DW138" s="99"/>
      <c r="DX138" s="99"/>
      <c r="DY138" s="99"/>
      <c r="DZ138" s="99"/>
      <c r="EA138" s="99"/>
      <c r="EB138" s="99"/>
      <c r="EC138" s="99"/>
      <c r="ED138" s="99"/>
      <c r="EE138" s="99"/>
      <c r="EF138" s="99"/>
      <c r="EG138" s="99"/>
      <c r="EH138" s="99"/>
      <c r="EI138" s="99"/>
      <c r="EJ138" s="99"/>
      <c r="EK138" s="99"/>
      <c r="EL138" s="99"/>
      <c r="EM138" s="99"/>
      <c r="EN138" s="99"/>
      <c r="EO138" s="99"/>
      <c r="EP138" s="99"/>
      <c r="EQ138" s="99"/>
      <c r="ER138" s="99"/>
      <c r="ES138" s="99"/>
      <c r="ET138" s="99"/>
      <c r="EU138" s="99"/>
      <c r="EV138" s="99"/>
      <c r="EW138" s="99"/>
      <c r="EX138" s="99"/>
      <c r="EY138" s="99"/>
      <c r="EZ138" s="99"/>
      <c r="FA138" s="99"/>
      <c r="FB138" s="99"/>
      <c r="FC138" s="99"/>
      <c r="FD138" s="99"/>
      <c r="FE138" s="99"/>
      <c r="FF138" s="99"/>
      <c r="FG138" s="99"/>
      <c r="FH138" s="99"/>
      <c r="FI138" s="99"/>
      <c r="FJ138" s="99"/>
      <c r="FK138" s="99"/>
      <c r="FL138" s="99"/>
      <c r="FM138" s="99"/>
      <c r="FN138" s="99"/>
      <c r="FO138" s="99"/>
      <c r="FP138" s="99"/>
      <c r="FQ138" s="99"/>
      <c r="FR138" s="99"/>
      <c r="FS138" s="99"/>
      <c r="FT138" s="99"/>
      <c r="FU138" s="99"/>
      <c r="FV138" s="99"/>
      <c r="FW138" s="99"/>
      <c r="FX138" s="99"/>
      <c r="FY138" s="99"/>
      <c r="FZ138" s="99"/>
      <c r="GA138" s="99"/>
      <c r="GB138" s="99"/>
      <c r="GC138" s="99"/>
      <c r="GD138" s="99"/>
      <c r="GE138" s="99"/>
      <c r="GF138" s="99"/>
      <c r="GG138" s="99"/>
      <c r="GH138" s="99"/>
      <c r="GI138" s="99"/>
      <c r="GJ138" s="99"/>
      <c r="GK138" s="99"/>
      <c r="GL138" s="99"/>
      <c r="GM138" s="99"/>
      <c r="GN138" s="99"/>
      <c r="GO138" s="99"/>
      <c r="GP138" s="99"/>
      <c r="GQ138" s="99"/>
      <c r="GR138" s="99"/>
      <c r="GS138" s="99"/>
      <c r="GT138" s="99"/>
      <c r="GU138" s="99"/>
      <c r="GV138" s="99"/>
      <c r="GW138" s="99"/>
      <c r="GX138" s="99"/>
      <c r="GY138" s="99"/>
      <c r="GZ138" s="99"/>
      <c r="HA138" s="99"/>
      <c r="HB138" s="99"/>
      <c r="HC138" s="99"/>
      <c r="HD138" s="99"/>
      <c r="HE138" s="99"/>
      <c r="HF138" s="99"/>
      <c r="HG138" s="99"/>
      <c r="HH138" s="99"/>
      <c r="HI138" s="99"/>
      <c r="HJ138" s="99"/>
      <c r="HK138" s="99"/>
      <c r="HL138" s="99"/>
      <c r="HM138" s="99"/>
      <c r="HN138" s="99"/>
      <c r="HO138" s="99"/>
      <c r="HP138" s="99"/>
      <c r="HQ138" s="99"/>
      <c r="HR138" s="99"/>
      <c r="HS138" s="99"/>
      <c r="HT138" s="99"/>
      <c r="HU138" s="99"/>
      <c r="HV138" s="99"/>
      <c r="HW138" s="99"/>
      <c r="HX138" s="99"/>
      <c r="HY138" s="99"/>
      <c r="HZ138" s="99"/>
      <c r="IA138" s="99"/>
      <c r="IB138" s="99"/>
      <c r="IC138" s="99"/>
      <c r="ID138" s="99"/>
      <c r="IE138" s="99"/>
      <c r="IF138" s="99"/>
      <c r="IG138" s="99"/>
      <c r="IH138" s="99"/>
      <c r="II138" s="99"/>
      <c r="IJ138" s="99"/>
      <c r="IK138" s="99"/>
      <c r="IL138" s="99"/>
      <c r="IM138" s="99"/>
      <c r="IN138" s="99"/>
      <c r="IO138" s="99"/>
      <c r="IP138" s="99"/>
      <c r="IQ138" s="99"/>
      <c r="IR138" s="99"/>
      <c r="IS138" s="99"/>
      <c r="IT138" s="99"/>
      <c r="IU138" s="99"/>
    </row>
    <row r="139" spans="1:255" s="91" customFormat="1" ht="36">
      <c r="A139" s="110" t="s">
        <v>187</v>
      </c>
      <c r="B139" s="104" t="s">
        <v>188</v>
      </c>
      <c r="C139" s="105"/>
      <c r="D139" s="106">
        <v>16210</v>
      </c>
      <c r="E139" s="106">
        <v>15980</v>
      </c>
      <c r="F139" s="106"/>
      <c r="G139" s="107">
        <v>15980</v>
      </c>
      <c r="H139" s="107">
        <v>1607</v>
      </c>
      <c r="I139" s="96"/>
      <c r="J139" s="108"/>
      <c r="K139" s="90"/>
      <c r="L139" s="97"/>
      <c r="M139" s="97"/>
      <c r="N139" s="97"/>
      <c r="O139" s="97"/>
      <c r="P139" s="98"/>
      <c r="Q139" s="98"/>
      <c r="R139" s="98"/>
      <c r="S139" s="98"/>
    </row>
    <row r="140" spans="1:255" s="91" customFormat="1" ht="36">
      <c r="A140" s="110" t="s">
        <v>189</v>
      </c>
      <c r="B140" s="104" t="s">
        <v>190</v>
      </c>
      <c r="C140" s="105"/>
      <c r="D140" s="106"/>
      <c r="E140" s="106"/>
      <c r="F140" s="106"/>
      <c r="G140" s="107"/>
      <c r="H140" s="107"/>
      <c r="I140" s="96"/>
      <c r="J140" s="108"/>
      <c r="K140" s="90"/>
      <c r="L140" s="97"/>
      <c r="M140" s="97"/>
      <c r="N140" s="97"/>
      <c r="O140" s="97"/>
      <c r="P140" s="98"/>
      <c r="Q140" s="98"/>
      <c r="R140" s="98"/>
      <c r="S140" s="98"/>
    </row>
    <row r="141" spans="1:255" s="99" customFormat="1" ht="18">
      <c r="A141" s="92" t="s">
        <v>191</v>
      </c>
      <c r="B141" s="109" t="s">
        <v>122</v>
      </c>
      <c r="C141" s="105"/>
      <c r="D141" s="106"/>
      <c r="E141" s="106"/>
      <c r="F141" s="106"/>
      <c r="G141" s="107">
        <v>-403.57</v>
      </c>
      <c r="H141" s="107"/>
      <c r="I141" s="96"/>
      <c r="J141" s="108"/>
      <c r="K141" s="90"/>
      <c r="L141" s="97"/>
      <c r="M141" s="97"/>
      <c r="N141" s="97"/>
      <c r="O141" s="97"/>
      <c r="P141" s="98"/>
      <c r="Q141" s="98"/>
      <c r="R141" s="98"/>
      <c r="S141" s="98"/>
      <c r="T141" s="91"/>
      <c r="U141" s="91"/>
      <c r="V141" s="91"/>
      <c r="W141" s="91"/>
      <c r="X141" s="91"/>
      <c r="Y141" s="91"/>
      <c r="Z141" s="91"/>
      <c r="AA141" s="91"/>
      <c r="AB141" s="91"/>
      <c r="AC141" s="91"/>
      <c r="AD141" s="91"/>
      <c r="AE141" s="91"/>
      <c r="AF141" s="91"/>
      <c r="AG141" s="91"/>
      <c r="AH141" s="91"/>
      <c r="AI141" s="91"/>
      <c r="AJ141" s="91"/>
      <c r="AK141" s="91"/>
      <c r="AL141" s="91"/>
      <c r="AM141" s="91"/>
      <c r="AN141" s="91"/>
      <c r="AO141" s="91"/>
      <c r="AP141" s="91"/>
      <c r="AQ141" s="91"/>
      <c r="AR141" s="91"/>
      <c r="AS141" s="91"/>
      <c r="AT141" s="91"/>
      <c r="AU141" s="91"/>
      <c r="AV141" s="91"/>
      <c r="AW141" s="91"/>
      <c r="AX141" s="91"/>
      <c r="AY141" s="91"/>
      <c r="AZ141" s="91"/>
      <c r="BA141" s="91"/>
      <c r="BB141" s="91"/>
      <c r="BC141" s="91"/>
      <c r="BD141" s="91"/>
      <c r="BE141" s="91"/>
      <c r="BF141" s="91"/>
      <c r="BG141" s="91"/>
      <c r="BH141" s="91"/>
      <c r="BI141" s="91"/>
      <c r="BJ141" s="91"/>
      <c r="BK141" s="91"/>
      <c r="BL141" s="91"/>
      <c r="BM141" s="91"/>
      <c r="BN141" s="91"/>
      <c r="BO141" s="91"/>
      <c r="BP141" s="91"/>
      <c r="BQ141" s="91"/>
      <c r="BR141" s="91"/>
      <c r="BS141" s="91"/>
      <c r="BT141" s="91"/>
      <c r="BU141" s="91"/>
      <c r="BV141" s="91"/>
      <c r="BW141" s="91"/>
      <c r="BX141" s="91"/>
      <c r="BY141" s="91"/>
      <c r="BZ141" s="91"/>
      <c r="CA141" s="91"/>
      <c r="CB141" s="91"/>
      <c r="CC141" s="91"/>
      <c r="CD141" s="91"/>
      <c r="CE141" s="91"/>
      <c r="CF141" s="91"/>
      <c r="CG141" s="91"/>
      <c r="CH141" s="91"/>
      <c r="CI141" s="91"/>
      <c r="CJ141" s="91"/>
      <c r="CK141" s="91"/>
      <c r="CL141" s="91"/>
      <c r="CM141" s="91"/>
      <c r="CN141" s="91"/>
      <c r="CO141" s="91"/>
      <c r="CP141" s="91"/>
      <c r="CQ141" s="91"/>
      <c r="CR141" s="91"/>
      <c r="CS141" s="91"/>
      <c r="CT141" s="91"/>
      <c r="CU141" s="91"/>
      <c r="CV141" s="91"/>
      <c r="CW141" s="91"/>
      <c r="CX141" s="91"/>
      <c r="CY141" s="91"/>
      <c r="CZ141" s="91"/>
      <c r="DA141" s="91"/>
      <c r="DB141" s="91"/>
      <c r="DC141" s="91"/>
      <c r="DD141" s="91"/>
      <c r="DE141" s="91"/>
      <c r="DF141" s="91"/>
      <c r="DG141" s="91"/>
      <c r="DH141" s="91"/>
      <c r="DI141" s="91"/>
      <c r="DJ141" s="91"/>
      <c r="DK141" s="91"/>
      <c r="DL141" s="91"/>
      <c r="DM141" s="91"/>
      <c r="DN141" s="91"/>
      <c r="DO141" s="91"/>
      <c r="DP141" s="91"/>
      <c r="DQ141" s="91"/>
      <c r="DR141" s="91"/>
      <c r="DS141" s="91"/>
      <c r="DT141" s="91"/>
      <c r="DU141" s="91"/>
      <c r="DV141" s="91"/>
      <c r="DW141" s="91"/>
      <c r="DX141" s="91"/>
      <c r="DY141" s="91"/>
      <c r="DZ141" s="91"/>
      <c r="EA141" s="91"/>
      <c r="EB141" s="91"/>
      <c r="EC141" s="91"/>
      <c r="ED141" s="91"/>
      <c r="EE141" s="91"/>
      <c r="EF141" s="91"/>
      <c r="EG141" s="91"/>
      <c r="EH141" s="91"/>
      <c r="EI141" s="91"/>
      <c r="EJ141" s="91"/>
      <c r="EK141" s="91"/>
      <c r="EL141" s="91"/>
      <c r="EM141" s="91"/>
      <c r="EN141" s="91"/>
      <c r="EO141" s="91"/>
      <c r="EP141" s="91"/>
      <c r="EQ141" s="91"/>
      <c r="ER141" s="91"/>
      <c r="ES141" s="91"/>
      <c r="ET141" s="91"/>
      <c r="EU141" s="91"/>
      <c r="EV141" s="91"/>
      <c r="EW141" s="91"/>
      <c r="EX141" s="91"/>
      <c r="EY141" s="91"/>
      <c r="EZ141" s="91"/>
      <c r="FA141" s="91"/>
      <c r="FB141" s="91"/>
      <c r="FC141" s="91"/>
      <c r="FD141" s="91"/>
      <c r="FE141" s="91"/>
      <c r="FF141" s="91"/>
      <c r="FG141" s="91"/>
      <c r="FH141" s="91"/>
      <c r="FI141" s="91"/>
      <c r="FJ141" s="91"/>
      <c r="FK141" s="91"/>
      <c r="FL141" s="91"/>
      <c r="FM141" s="91"/>
      <c r="FN141" s="91"/>
      <c r="FO141" s="91"/>
      <c r="FP141" s="91"/>
      <c r="FQ141" s="91"/>
      <c r="FR141" s="91"/>
      <c r="FS141" s="91"/>
      <c r="FT141" s="91"/>
      <c r="FU141" s="91"/>
      <c r="FV141" s="91"/>
      <c r="FW141" s="91"/>
      <c r="FX141" s="91"/>
      <c r="FY141" s="91"/>
      <c r="FZ141" s="91"/>
      <c r="GA141" s="91"/>
      <c r="GB141" s="91"/>
      <c r="GC141" s="91"/>
      <c r="GD141" s="91"/>
      <c r="GE141" s="91"/>
      <c r="GF141" s="91"/>
      <c r="GG141" s="91"/>
      <c r="GH141" s="91"/>
      <c r="GI141" s="91"/>
      <c r="GJ141" s="91"/>
      <c r="GK141" s="91"/>
      <c r="GL141" s="91"/>
      <c r="GM141" s="91"/>
      <c r="GN141" s="91"/>
      <c r="GO141" s="91"/>
      <c r="GP141" s="91"/>
      <c r="GQ141" s="91"/>
      <c r="GR141" s="91"/>
      <c r="GS141" s="91"/>
      <c r="GT141" s="91"/>
      <c r="GU141" s="91"/>
      <c r="GV141" s="91"/>
      <c r="GW141" s="91"/>
      <c r="GX141" s="91"/>
      <c r="GY141" s="91"/>
      <c r="GZ141" s="91"/>
      <c r="HA141" s="91"/>
      <c r="HB141" s="91"/>
      <c r="HC141" s="91"/>
      <c r="HD141" s="91"/>
      <c r="HE141" s="91"/>
      <c r="HF141" s="91"/>
      <c r="HG141" s="91"/>
      <c r="HH141" s="91"/>
      <c r="HI141" s="91"/>
      <c r="HJ141" s="91"/>
      <c r="HK141" s="91"/>
      <c r="HL141" s="91"/>
      <c r="HM141" s="91"/>
      <c r="HN141" s="91"/>
      <c r="HO141" s="91"/>
      <c r="HP141" s="91"/>
      <c r="HQ141" s="91"/>
      <c r="HR141" s="91"/>
      <c r="HS141" s="91"/>
      <c r="HT141" s="91"/>
      <c r="HU141" s="91"/>
      <c r="HV141" s="91"/>
      <c r="HW141" s="91"/>
      <c r="HX141" s="91"/>
      <c r="HY141" s="91"/>
      <c r="HZ141" s="91"/>
      <c r="IA141" s="91"/>
      <c r="IB141" s="91"/>
      <c r="IC141" s="91"/>
      <c r="ID141" s="91"/>
      <c r="IE141" s="91"/>
      <c r="IF141" s="91"/>
      <c r="IG141" s="91"/>
      <c r="IH141" s="91"/>
      <c r="II141" s="91"/>
      <c r="IJ141" s="91"/>
      <c r="IK141" s="91"/>
      <c r="IL141" s="91"/>
      <c r="IM141" s="91"/>
      <c r="IN141" s="91"/>
      <c r="IO141" s="91"/>
      <c r="IP141" s="91"/>
      <c r="IQ141" s="91"/>
      <c r="IR141" s="91"/>
      <c r="IS141" s="91"/>
      <c r="IT141" s="91"/>
      <c r="IU141" s="91"/>
    </row>
    <row r="142" spans="1:255" s="91" customFormat="1" ht="36">
      <c r="A142" s="110"/>
      <c r="B142" s="143" t="s">
        <v>192</v>
      </c>
      <c r="C142" s="105">
        <f t="shared" ref="C142:H142" si="41">+C143+C145+C144</f>
        <v>0</v>
      </c>
      <c r="D142" s="124">
        <f t="shared" si="41"/>
        <v>1438000</v>
      </c>
      <c r="E142" s="124">
        <f t="shared" si="41"/>
        <v>1485000</v>
      </c>
      <c r="F142" s="124">
        <f t="shared" si="41"/>
        <v>0</v>
      </c>
      <c r="G142" s="124">
        <f t="shared" si="41"/>
        <v>1484849.52</v>
      </c>
      <c r="H142" s="124">
        <f t="shared" si="41"/>
        <v>182914.5</v>
      </c>
      <c r="I142" s="96"/>
      <c r="J142" s="108"/>
      <c r="K142" s="90"/>
      <c r="L142" s="97"/>
      <c r="M142" s="97"/>
      <c r="N142" s="97"/>
      <c r="O142" s="97"/>
    </row>
    <row r="143" spans="1:255" s="91" customFormat="1" ht="16.5" customHeight="1">
      <c r="A143" s="110"/>
      <c r="B143" s="139" t="s">
        <v>172</v>
      </c>
      <c r="C143" s="105"/>
      <c r="D143" s="106">
        <v>1438000</v>
      </c>
      <c r="E143" s="106">
        <v>1485000</v>
      </c>
      <c r="F143" s="106"/>
      <c r="G143" s="107">
        <v>1484849.52</v>
      </c>
      <c r="H143" s="107">
        <v>182914.5</v>
      </c>
      <c r="I143" s="96"/>
      <c r="J143" s="108"/>
      <c r="K143" s="90"/>
      <c r="L143" s="97"/>
      <c r="M143" s="97"/>
      <c r="N143" s="97"/>
      <c r="O143" s="97"/>
    </row>
    <row r="144" spans="1:255" s="91" customFormat="1" ht="16.5" customHeight="1">
      <c r="A144" s="110"/>
      <c r="B144" s="139" t="s">
        <v>178</v>
      </c>
      <c r="C144" s="105"/>
      <c r="D144" s="106"/>
      <c r="E144" s="106"/>
      <c r="F144" s="106"/>
      <c r="G144" s="107"/>
      <c r="H144" s="107"/>
      <c r="I144" s="96"/>
      <c r="J144" s="108"/>
      <c r="K144" s="90"/>
      <c r="L144" s="97"/>
      <c r="M144" s="97"/>
      <c r="N144" s="97"/>
      <c r="O144" s="97"/>
    </row>
    <row r="145" spans="1:15" s="91" customFormat="1" ht="16.5" customHeight="1">
      <c r="A145" s="110"/>
      <c r="B145" s="139" t="s">
        <v>181</v>
      </c>
      <c r="C145" s="105"/>
      <c r="D145" s="106"/>
      <c r="E145" s="106"/>
      <c r="F145" s="106"/>
      <c r="G145" s="107"/>
      <c r="H145" s="107"/>
      <c r="I145" s="96"/>
      <c r="J145" s="108"/>
      <c r="K145" s="90"/>
      <c r="L145" s="97"/>
      <c r="M145" s="97"/>
      <c r="N145" s="97"/>
      <c r="O145" s="97"/>
    </row>
    <row r="146" spans="1:15" s="91" customFormat="1" ht="16.5" customHeight="1">
      <c r="A146" s="110"/>
      <c r="B146" s="109" t="s">
        <v>122</v>
      </c>
      <c r="C146" s="105"/>
      <c r="D146" s="106"/>
      <c r="E146" s="106"/>
      <c r="F146" s="106"/>
      <c r="G146" s="107"/>
      <c r="H146" s="107"/>
      <c r="I146" s="96"/>
      <c r="J146" s="108"/>
      <c r="K146" s="90"/>
      <c r="L146" s="97"/>
      <c r="M146" s="97"/>
      <c r="N146" s="97"/>
      <c r="O146" s="97"/>
    </row>
    <row r="147" spans="1:15" s="91" customFormat="1" ht="16.5" customHeight="1">
      <c r="A147" s="110"/>
      <c r="B147" s="109" t="s">
        <v>193</v>
      </c>
      <c r="C147" s="105"/>
      <c r="D147" s="106">
        <v>101000</v>
      </c>
      <c r="E147" s="106">
        <v>93000</v>
      </c>
      <c r="F147" s="106"/>
      <c r="G147" s="128">
        <v>92902.86</v>
      </c>
      <c r="H147" s="128">
        <v>11832.86</v>
      </c>
      <c r="I147" s="96"/>
      <c r="J147" s="108"/>
      <c r="K147" s="90"/>
      <c r="L147" s="97"/>
      <c r="M147" s="97"/>
      <c r="N147" s="97"/>
      <c r="O147" s="97"/>
    </row>
    <row r="148" spans="1:15" s="91" customFormat="1" ht="16.5" customHeight="1">
      <c r="A148" s="110"/>
      <c r="B148" s="109" t="s">
        <v>122</v>
      </c>
      <c r="C148" s="105"/>
      <c r="D148" s="106"/>
      <c r="E148" s="106"/>
      <c r="F148" s="106"/>
      <c r="G148" s="128"/>
      <c r="H148" s="128"/>
      <c r="I148" s="96"/>
      <c r="J148" s="108"/>
      <c r="K148" s="90"/>
      <c r="L148" s="97"/>
      <c r="M148" s="97"/>
      <c r="N148" s="97"/>
      <c r="O148" s="97"/>
    </row>
    <row r="149" spans="1:15" s="91" customFormat="1" ht="16.5" customHeight="1">
      <c r="A149" s="110"/>
      <c r="B149" s="100" t="s">
        <v>194</v>
      </c>
      <c r="C149" s="101">
        <f t="shared" ref="C149:H149" si="42">+C150+C157</f>
        <v>0</v>
      </c>
      <c r="D149" s="102">
        <f t="shared" si="42"/>
        <v>85048980</v>
      </c>
      <c r="E149" s="102">
        <f t="shared" si="42"/>
        <v>85143030</v>
      </c>
      <c r="F149" s="102">
        <f t="shared" si="42"/>
        <v>0</v>
      </c>
      <c r="G149" s="102">
        <f t="shared" si="42"/>
        <v>85142854.770000011</v>
      </c>
      <c r="H149" s="102">
        <f t="shared" si="42"/>
        <v>7195930.6200000001</v>
      </c>
      <c r="I149" s="96"/>
      <c r="J149" s="108"/>
      <c r="K149" s="90"/>
      <c r="L149" s="97"/>
      <c r="M149" s="97"/>
      <c r="N149" s="97"/>
      <c r="O149" s="97"/>
    </row>
    <row r="150" spans="1:15" s="91" customFormat="1" ht="16.5" customHeight="1">
      <c r="A150" s="110"/>
      <c r="B150" s="100" t="s">
        <v>195</v>
      </c>
      <c r="C150" s="105">
        <f t="shared" ref="C150:H150" si="43">C151+C154+C153+C155+C152</f>
        <v>0</v>
      </c>
      <c r="D150" s="124">
        <f t="shared" si="43"/>
        <v>83654950</v>
      </c>
      <c r="E150" s="124">
        <f t="shared" si="43"/>
        <v>83735000</v>
      </c>
      <c r="F150" s="124">
        <f t="shared" si="43"/>
        <v>0</v>
      </c>
      <c r="G150" s="124">
        <f t="shared" si="43"/>
        <v>83734932.400000006</v>
      </c>
      <c r="H150" s="124">
        <f t="shared" si="43"/>
        <v>7083730.6200000001</v>
      </c>
      <c r="I150" s="96"/>
      <c r="J150" s="108"/>
      <c r="K150" s="90"/>
      <c r="L150" s="97"/>
      <c r="M150" s="97"/>
      <c r="N150" s="97"/>
      <c r="O150" s="97"/>
    </row>
    <row r="151" spans="1:15" s="91" customFormat="1" ht="16.5" customHeight="1">
      <c r="A151" s="110"/>
      <c r="B151" s="104" t="s">
        <v>127</v>
      </c>
      <c r="C151" s="105"/>
      <c r="D151" s="106">
        <v>77249950</v>
      </c>
      <c r="E151" s="106">
        <v>77330000</v>
      </c>
      <c r="F151" s="106"/>
      <c r="G151" s="107">
        <v>77329999.290000007</v>
      </c>
      <c r="H151" s="107">
        <v>7083730.6200000001</v>
      </c>
      <c r="I151" s="96"/>
      <c r="J151" s="108"/>
      <c r="K151" s="90"/>
      <c r="L151" s="97"/>
      <c r="M151" s="97"/>
      <c r="N151" s="97"/>
      <c r="O151" s="97"/>
    </row>
    <row r="152" spans="1:15" s="91" customFormat="1" ht="16.5" customHeight="1">
      <c r="A152" s="110"/>
      <c r="B152" s="139" t="s">
        <v>178</v>
      </c>
      <c r="C152" s="105"/>
      <c r="D152" s="106">
        <v>6405000</v>
      </c>
      <c r="E152" s="106">
        <v>6405000</v>
      </c>
      <c r="F152" s="106"/>
      <c r="G152" s="107">
        <v>6404933.1100000003</v>
      </c>
      <c r="H152" s="107"/>
      <c r="I152" s="96"/>
      <c r="J152" s="108"/>
      <c r="K152" s="90"/>
      <c r="L152" s="97"/>
      <c r="M152" s="97"/>
      <c r="N152" s="97"/>
      <c r="O152" s="97"/>
    </row>
    <row r="153" spans="1:15" s="91" customFormat="1" ht="16.5" customHeight="1">
      <c r="A153" s="110"/>
      <c r="B153" s="104" t="s">
        <v>196</v>
      </c>
      <c r="C153" s="105"/>
      <c r="D153" s="106"/>
      <c r="E153" s="106"/>
      <c r="F153" s="106"/>
      <c r="G153" s="107"/>
      <c r="H153" s="107"/>
      <c r="I153" s="96"/>
      <c r="J153" s="108"/>
      <c r="K153" s="90"/>
      <c r="L153" s="97"/>
      <c r="M153" s="97"/>
      <c r="N153" s="97"/>
      <c r="O153" s="97"/>
    </row>
    <row r="154" spans="1:15" s="91" customFormat="1" ht="36.75">
      <c r="A154" s="110"/>
      <c r="B154" s="104" t="s">
        <v>197</v>
      </c>
      <c r="C154" s="105"/>
      <c r="D154" s="106"/>
      <c r="E154" s="106"/>
      <c r="F154" s="106"/>
      <c r="G154" s="128"/>
      <c r="H154" s="128"/>
      <c r="I154" s="146"/>
      <c r="J154" s="108"/>
      <c r="K154" s="90"/>
      <c r="L154" s="97"/>
      <c r="M154" s="97"/>
      <c r="N154" s="97"/>
      <c r="O154" s="97"/>
    </row>
    <row r="155" spans="1:15" s="91" customFormat="1" ht="18">
      <c r="A155" s="110"/>
      <c r="B155" s="147" t="s">
        <v>198</v>
      </c>
      <c r="C155" s="105"/>
      <c r="D155" s="106"/>
      <c r="E155" s="106"/>
      <c r="F155" s="106"/>
      <c r="G155" s="107"/>
      <c r="H155" s="107"/>
      <c r="I155" s="96"/>
      <c r="J155" s="108"/>
      <c r="K155" s="90"/>
      <c r="L155" s="97"/>
      <c r="M155" s="97"/>
      <c r="N155" s="97"/>
      <c r="O155" s="97"/>
    </row>
    <row r="156" spans="1:15" s="91" customFormat="1" ht="18">
      <c r="A156" s="110"/>
      <c r="B156" s="109" t="s">
        <v>122</v>
      </c>
      <c r="C156" s="105"/>
      <c r="D156" s="106"/>
      <c r="E156" s="106"/>
      <c r="F156" s="106"/>
      <c r="G156" s="107">
        <f>-97661.33-2014.64</f>
        <v>-99675.97</v>
      </c>
      <c r="H156" s="107">
        <v>-2014.64</v>
      </c>
      <c r="I156" s="96"/>
      <c r="J156" s="108"/>
      <c r="K156" s="90"/>
      <c r="L156" s="97"/>
      <c r="M156" s="97"/>
      <c r="N156" s="97"/>
      <c r="O156" s="97"/>
    </row>
    <row r="157" spans="1:15" s="91" customFormat="1" ht="18">
      <c r="A157" s="110"/>
      <c r="B157" s="100" t="s">
        <v>199</v>
      </c>
      <c r="C157" s="105">
        <f t="shared" ref="C157:H157" si="44">C158+C159+C160</f>
        <v>0</v>
      </c>
      <c r="D157" s="124">
        <f t="shared" si="44"/>
        <v>1394030</v>
      </c>
      <c r="E157" s="124">
        <f t="shared" si="44"/>
        <v>1408030</v>
      </c>
      <c r="F157" s="124">
        <f t="shared" si="44"/>
        <v>0</v>
      </c>
      <c r="G157" s="124">
        <f t="shared" si="44"/>
        <v>1407922.37</v>
      </c>
      <c r="H157" s="124">
        <f t="shared" si="44"/>
        <v>112200</v>
      </c>
      <c r="I157" s="96"/>
      <c r="J157" s="108"/>
      <c r="K157" s="90"/>
      <c r="L157" s="97"/>
      <c r="M157" s="97"/>
      <c r="N157" s="97"/>
      <c r="O157" s="97"/>
    </row>
    <row r="158" spans="1:15" s="91" customFormat="1" ht="16.5" customHeight="1">
      <c r="A158" s="110"/>
      <c r="B158" s="104" t="s">
        <v>127</v>
      </c>
      <c r="C158" s="105"/>
      <c r="D158" s="106">
        <v>1290000</v>
      </c>
      <c r="E158" s="106">
        <v>1304000</v>
      </c>
      <c r="F158" s="106"/>
      <c r="G158" s="107">
        <v>1303898</v>
      </c>
      <c r="H158" s="107">
        <v>112200</v>
      </c>
      <c r="I158" s="96"/>
      <c r="J158" s="108"/>
      <c r="K158" s="90"/>
      <c r="L158" s="97"/>
      <c r="M158" s="97"/>
      <c r="N158" s="97"/>
      <c r="O158" s="97"/>
    </row>
    <row r="159" spans="1:15" s="91" customFormat="1" ht="16.5" customHeight="1">
      <c r="A159" s="110"/>
      <c r="B159" s="139" t="s">
        <v>178</v>
      </c>
      <c r="C159" s="105"/>
      <c r="D159" s="106">
        <v>104030</v>
      </c>
      <c r="E159" s="106">
        <v>104030</v>
      </c>
      <c r="F159" s="106"/>
      <c r="G159" s="107">
        <v>104024.37</v>
      </c>
      <c r="H159" s="107"/>
      <c r="I159" s="96"/>
      <c r="J159" s="108"/>
      <c r="K159" s="90"/>
      <c r="L159" s="97"/>
      <c r="M159" s="97"/>
      <c r="N159" s="97"/>
      <c r="O159" s="97"/>
    </row>
    <row r="160" spans="1:15" s="91" customFormat="1" ht="16.5" customHeight="1">
      <c r="A160" s="110"/>
      <c r="B160" s="148" t="s">
        <v>200</v>
      </c>
      <c r="C160" s="105"/>
      <c r="D160" s="106"/>
      <c r="E160" s="106"/>
      <c r="F160" s="106"/>
      <c r="G160" s="107"/>
      <c r="H160" s="107"/>
      <c r="I160" s="96"/>
      <c r="J160" s="108"/>
      <c r="K160" s="90"/>
      <c r="L160" s="97"/>
      <c r="M160" s="97"/>
      <c r="N160" s="97"/>
      <c r="O160" s="97"/>
    </row>
    <row r="161" spans="1:15" s="91" customFormat="1" ht="16.5" customHeight="1">
      <c r="A161" s="110"/>
      <c r="B161" s="109" t="s">
        <v>122</v>
      </c>
      <c r="C161" s="105"/>
      <c r="D161" s="106"/>
      <c r="E161" s="106"/>
      <c r="F161" s="106"/>
      <c r="G161" s="107"/>
      <c r="H161" s="107"/>
      <c r="I161" s="96"/>
      <c r="J161" s="108"/>
      <c r="K161" s="90"/>
      <c r="L161" s="97"/>
      <c r="M161" s="97"/>
      <c r="N161" s="97"/>
      <c r="O161" s="97"/>
    </row>
    <row r="162" spans="1:15" s="91" customFormat="1" ht="16.5" customHeight="1">
      <c r="A162" s="110"/>
      <c r="B162" s="109" t="s">
        <v>201</v>
      </c>
      <c r="C162" s="105"/>
      <c r="D162" s="106">
        <v>678000</v>
      </c>
      <c r="E162" s="106">
        <v>704000</v>
      </c>
      <c r="F162" s="106"/>
      <c r="G162" s="107">
        <v>704000</v>
      </c>
      <c r="H162" s="107">
        <v>69800</v>
      </c>
      <c r="I162" s="96"/>
      <c r="J162" s="108"/>
      <c r="K162" s="90"/>
      <c r="L162" s="97"/>
      <c r="M162" s="97"/>
      <c r="N162" s="97"/>
      <c r="O162" s="97"/>
    </row>
    <row r="163" spans="1:15" s="91" customFormat="1" ht="16.5" customHeight="1">
      <c r="A163" s="110"/>
      <c r="B163" s="109" t="s">
        <v>122</v>
      </c>
      <c r="C163" s="105"/>
      <c r="D163" s="106"/>
      <c r="E163" s="106"/>
      <c r="F163" s="106"/>
      <c r="G163" s="107">
        <v>-357.5</v>
      </c>
      <c r="H163" s="107">
        <v>-357.5</v>
      </c>
      <c r="I163" s="96"/>
      <c r="J163" s="108"/>
      <c r="K163" s="90"/>
      <c r="L163" s="97"/>
      <c r="M163" s="97"/>
      <c r="N163" s="97"/>
      <c r="O163" s="97"/>
    </row>
    <row r="164" spans="1:15" s="91" customFormat="1" ht="16.5" customHeight="1">
      <c r="A164" s="110"/>
      <c r="B164" s="109" t="s">
        <v>202</v>
      </c>
      <c r="C164" s="105"/>
      <c r="D164" s="106">
        <v>4461400</v>
      </c>
      <c r="E164" s="106">
        <v>4461400</v>
      </c>
      <c r="F164" s="106"/>
      <c r="G164" s="107">
        <v>4279907.7</v>
      </c>
      <c r="H164" s="107">
        <v>1585611.03</v>
      </c>
      <c r="I164" s="96"/>
      <c r="J164" s="108"/>
      <c r="K164" s="90"/>
      <c r="L164" s="97"/>
      <c r="M164" s="97"/>
      <c r="N164" s="97"/>
      <c r="O164" s="97"/>
    </row>
    <row r="165" spans="1:15" s="91" customFormat="1" ht="16.5" customHeight="1">
      <c r="A165" s="110"/>
      <c r="B165" s="109" t="s">
        <v>122</v>
      </c>
      <c r="C165" s="105"/>
      <c r="D165" s="106"/>
      <c r="E165" s="106"/>
      <c r="F165" s="106"/>
      <c r="G165" s="107">
        <f>-47646.7-5494.85</f>
        <v>-53141.549999999996</v>
      </c>
      <c r="H165" s="107">
        <v>-5494.85</v>
      </c>
      <c r="I165" s="96"/>
      <c r="J165" s="108"/>
      <c r="K165" s="90"/>
      <c r="L165" s="97"/>
      <c r="M165" s="97"/>
      <c r="N165" s="97"/>
      <c r="O165" s="97"/>
    </row>
    <row r="166" spans="1:15" s="91" customFormat="1" ht="16.5" customHeight="1">
      <c r="A166" s="110"/>
      <c r="B166" s="100" t="s">
        <v>203</v>
      </c>
      <c r="C166" s="105">
        <f t="shared" ref="C166:H166" si="45">C80+C89+C102+C118+C120+C122+C127+C131+C135+C141+C146+C148+C156+C161+C163+C165</f>
        <v>0</v>
      </c>
      <c r="D166" s="124">
        <f t="shared" si="45"/>
        <v>0</v>
      </c>
      <c r="E166" s="124">
        <f t="shared" si="45"/>
        <v>0</v>
      </c>
      <c r="F166" s="124">
        <f t="shared" si="45"/>
        <v>0</v>
      </c>
      <c r="G166" s="124">
        <f t="shared" si="45"/>
        <v>-235721.09</v>
      </c>
      <c r="H166" s="124">
        <f t="shared" si="45"/>
        <v>-9743.4700000000012</v>
      </c>
      <c r="I166" s="96"/>
      <c r="J166" s="108"/>
      <c r="K166" s="90"/>
      <c r="L166" s="97"/>
      <c r="M166" s="97"/>
      <c r="N166" s="97"/>
      <c r="O166" s="97"/>
    </row>
    <row r="167" spans="1:15" s="91" customFormat="1" ht="36">
      <c r="A167" s="110"/>
      <c r="B167" s="100" t="s">
        <v>18</v>
      </c>
      <c r="C167" s="105">
        <f>C168</f>
        <v>0</v>
      </c>
      <c r="D167" s="124">
        <f t="shared" ref="D167:H168" si="46">D168</f>
        <v>34509130</v>
      </c>
      <c r="E167" s="124">
        <f t="shared" si="46"/>
        <v>34509130</v>
      </c>
      <c r="F167" s="124">
        <f t="shared" si="46"/>
        <v>0</v>
      </c>
      <c r="G167" s="124">
        <f t="shared" si="46"/>
        <v>34502786.600000001</v>
      </c>
      <c r="H167" s="124">
        <f t="shared" si="46"/>
        <v>3450900.05</v>
      </c>
      <c r="I167" s="96"/>
      <c r="J167" s="108"/>
      <c r="K167" s="90"/>
      <c r="L167" s="97"/>
      <c r="M167" s="97"/>
      <c r="N167" s="97"/>
      <c r="O167" s="97"/>
    </row>
    <row r="168" spans="1:15" s="91" customFormat="1" ht="16.5" customHeight="1">
      <c r="A168" s="110"/>
      <c r="B168" s="100" t="s">
        <v>204</v>
      </c>
      <c r="C168" s="105">
        <f>C169</f>
        <v>0</v>
      </c>
      <c r="D168" s="124">
        <f t="shared" si="46"/>
        <v>34509130</v>
      </c>
      <c r="E168" s="124">
        <f t="shared" si="46"/>
        <v>34509130</v>
      </c>
      <c r="F168" s="124">
        <f t="shared" si="46"/>
        <v>0</v>
      </c>
      <c r="G168" s="124">
        <f t="shared" si="46"/>
        <v>34502786.600000001</v>
      </c>
      <c r="H168" s="124">
        <f t="shared" si="46"/>
        <v>3450900.05</v>
      </c>
      <c r="I168" s="96"/>
      <c r="J168" s="108"/>
      <c r="K168" s="90"/>
      <c r="L168" s="97"/>
      <c r="M168" s="97"/>
      <c r="N168" s="97"/>
      <c r="O168" s="97"/>
    </row>
    <row r="169" spans="1:15" s="91" customFormat="1" ht="16.5" customHeight="1">
      <c r="A169" s="110"/>
      <c r="B169" s="100" t="s">
        <v>205</v>
      </c>
      <c r="C169" s="105">
        <f t="shared" ref="C169:H169" si="47">C170+C171+C172</f>
        <v>0</v>
      </c>
      <c r="D169" s="124">
        <f t="shared" si="47"/>
        <v>34509130</v>
      </c>
      <c r="E169" s="124">
        <f t="shared" si="47"/>
        <v>34509130</v>
      </c>
      <c r="F169" s="124">
        <f t="shared" si="47"/>
        <v>0</v>
      </c>
      <c r="G169" s="124">
        <f t="shared" si="47"/>
        <v>34502786.600000001</v>
      </c>
      <c r="H169" s="124">
        <f t="shared" si="47"/>
        <v>3450900.05</v>
      </c>
      <c r="I169" s="96"/>
      <c r="J169" s="108"/>
      <c r="K169" s="90"/>
      <c r="L169" s="97"/>
      <c r="M169" s="97"/>
      <c r="N169" s="97"/>
      <c r="O169" s="97"/>
    </row>
    <row r="170" spans="1:15" s="91" customFormat="1" ht="108">
      <c r="A170" s="110"/>
      <c r="B170" s="109" t="s">
        <v>206</v>
      </c>
      <c r="C170" s="105"/>
      <c r="D170" s="106">
        <v>15388000</v>
      </c>
      <c r="E170" s="106">
        <v>15388000</v>
      </c>
      <c r="F170" s="106"/>
      <c r="G170" s="107">
        <v>15387116</v>
      </c>
      <c r="H170" s="107"/>
      <c r="I170" s="96"/>
      <c r="J170" s="108"/>
      <c r="K170" s="90"/>
      <c r="L170" s="97"/>
      <c r="M170" s="97"/>
      <c r="N170" s="97"/>
      <c r="O170" s="97"/>
    </row>
    <row r="171" spans="1:15" s="91" customFormat="1" ht="72">
      <c r="A171" s="110"/>
      <c r="B171" s="109" t="s">
        <v>207</v>
      </c>
      <c r="C171" s="105"/>
      <c r="D171" s="106">
        <v>1919000</v>
      </c>
      <c r="E171" s="106">
        <v>1919000</v>
      </c>
      <c r="F171" s="106"/>
      <c r="G171" s="107">
        <v>1918074</v>
      </c>
      <c r="H171" s="107"/>
      <c r="I171" s="96"/>
      <c r="J171" s="108"/>
      <c r="K171" s="90"/>
      <c r="L171" s="97"/>
      <c r="M171" s="97"/>
      <c r="N171" s="97"/>
      <c r="O171" s="97"/>
    </row>
    <row r="172" spans="1:15" s="91" customFormat="1" ht="18">
      <c r="A172" s="110"/>
      <c r="B172" s="109" t="s">
        <v>208</v>
      </c>
      <c r="C172" s="105"/>
      <c r="D172" s="106">
        <v>17202130</v>
      </c>
      <c r="E172" s="106">
        <v>17202130</v>
      </c>
      <c r="F172" s="106"/>
      <c r="G172" s="107">
        <v>17197596.600000001</v>
      </c>
      <c r="H172" s="107">
        <v>3450900.05</v>
      </c>
      <c r="I172" s="96"/>
      <c r="J172" s="108"/>
      <c r="K172" s="90"/>
      <c r="L172" s="97"/>
      <c r="M172" s="97"/>
      <c r="N172" s="97"/>
      <c r="O172" s="97"/>
    </row>
    <row r="173" spans="1:15" s="91" customFormat="1" ht="18">
      <c r="A173" s="110"/>
      <c r="B173" s="149" t="s">
        <v>209</v>
      </c>
      <c r="C173" s="120">
        <f>+C174</f>
        <v>0</v>
      </c>
      <c r="D173" s="121">
        <f t="shared" ref="D173:H175" si="48">+D174</f>
        <v>0</v>
      </c>
      <c r="E173" s="121">
        <f t="shared" si="48"/>
        <v>16108520</v>
      </c>
      <c r="F173" s="121">
        <f t="shared" si="48"/>
        <v>0</v>
      </c>
      <c r="G173" s="121">
        <f t="shared" si="48"/>
        <v>16099865</v>
      </c>
      <c r="H173" s="121">
        <f t="shared" si="48"/>
        <v>1909866</v>
      </c>
      <c r="I173" s="96"/>
      <c r="J173" s="108"/>
      <c r="K173" s="90"/>
      <c r="L173" s="97"/>
      <c r="M173" s="97"/>
      <c r="N173" s="97"/>
      <c r="O173" s="97"/>
    </row>
    <row r="174" spans="1:15" s="91" customFormat="1" ht="18">
      <c r="A174" s="110"/>
      <c r="B174" s="149" t="s">
        <v>12</v>
      </c>
      <c r="C174" s="120">
        <f>+C175</f>
        <v>0</v>
      </c>
      <c r="D174" s="121">
        <f t="shared" si="48"/>
        <v>0</v>
      </c>
      <c r="E174" s="121">
        <f t="shared" si="48"/>
        <v>16108520</v>
      </c>
      <c r="F174" s="121">
        <f t="shared" si="48"/>
        <v>0</v>
      </c>
      <c r="G174" s="121">
        <f t="shared" si="48"/>
        <v>16099865</v>
      </c>
      <c r="H174" s="121">
        <f t="shared" si="48"/>
        <v>1909866</v>
      </c>
      <c r="I174" s="96"/>
      <c r="J174" s="108"/>
      <c r="K174" s="90"/>
      <c r="L174" s="97"/>
      <c r="M174" s="97"/>
      <c r="N174" s="97"/>
      <c r="O174" s="97"/>
    </row>
    <row r="175" spans="1:15" s="91" customFormat="1" ht="16.5" customHeight="1">
      <c r="A175" s="110"/>
      <c r="B175" s="100" t="s">
        <v>375</v>
      </c>
      <c r="C175" s="120">
        <f>+C176</f>
        <v>0</v>
      </c>
      <c r="D175" s="121">
        <f t="shared" si="48"/>
        <v>0</v>
      </c>
      <c r="E175" s="121">
        <f t="shared" si="48"/>
        <v>16108520</v>
      </c>
      <c r="F175" s="121">
        <f t="shared" si="48"/>
        <v>0</v>
      </c>
      <c r="G175" s="121">
        <f t="shared" si="48"/>
        <v>16099865</v>
      </c>
      <c r="H175" s="121">
        <f t="shared" si="48"/>
        <v>1909866</v>
      </c>
      <c r="I175" s="96"/>
      <c r="J175" s="108"/>
      <c r="K175" s="90"/>
      <c r="L175" s="97"/>
      <c r="M175" s="97"/>
      <c r="N175" s="97"/>
      <c r="O175" s="97"/>
    </row>
    <row r="176" spans="1:15" s="91" customFormat="1" ht="16.5" customHeight="1">
      <c r="A176" s="110"/>
      <c r="B176" s="149" t="s">
        <v>210</v>
      </c>
      <c r="C176" s="101">
        <f t="shared" ref="C176:H176" si="49">C177</f>
        <v>0</v>
      </c>
      <c r="D176" s="102">
        <f t="shared" si="49"/>
        <v>0</v>
      </c>
      <c r="E176" s="102">
        <f t="shared" si="49"/>
        <v>16108520</v>
      </c>
      <c r="F176" s="102">
        <f t="shared" si="49"/>
        <v>0</v>
      </c>
      <c r="G176" s="102">
        <f t="shared" si="49"/>
        <v>16099865</v>
      </c>
      <c r="H176" s="102">
        <f t="shared" si="49"/>
        <v>1909866</v>
      </c>
      <c r="I176" s="96"/>
      <c r="J176" s="108"/>
      <c r="K176" s="90"/>
      <c r="L176" s="97"/>
      <c r="M176" s="97"/>
      <c r="N176" s="97"/>
      <c r="O176" s="97"/>
    </row>
    <row r="177" spans="1:15" s="91" customFormat="1" ht="16.5" customHeight="1">
      <c r="A177" s="110"/>
      <c r="B177" s="149" t="s">
        <v>211</v>
      </c>
      <c r="C177" s="101">
        <f t="shared" ref="C177:H177" si="50">C179+C180+C181</f>
        <v>0</v>
      </c>
      <c r="D177" s="102">
        <f t="shared" si="50"/>
        <v>0</v>
      </c>
      <c r="E177" s="102">
        <f t="shared" si="50"/>
        <v>16108520</v>
      </c>
      <c r="F177" s="102">
        <f t="shared" si="50"/>
        <v>0</v>
      </c>
      <c r="G177" s="102">
        <f>G179+G180+G181</f>
        <v>16099865</v>
      </c>
      <c r="H177" s="102">
        <f t="shared" si="50"/>
        <v>1909866</v>
      </c>
      <c r="I177" s="96"/>
      <c r="J177" s="108"/>
      <c r="K177" s="90"/>
      <c r="L177" s="97"/>
      <c r="M177" s="97"/>
      <c r="N177" s="97"/>
      <c r="O177" s="97"/>
    </row>
    <row r="178" spans="1:15" s="91" customFormat="1" ht="16.5" customHeight="1">
      <c r="A178" s="110"/>
      <c r="B178" s="149" t="s">
        <v>212</v>
      </c>
      <c r="C178" s="101">
        <f t="shared" ref="C178:H178" si="51">C179</f>
        <v>0</v>
      </c>
      <c r="D178" s="102">
        <f t="shared" si="51"/>
        <v>0</v>
      </c>
      <c r="E178" s="102">
        <f t="shared" si="51"/>
        <v>7799340</v>
      </c>
      <c r="F178" s="102">
        <f t="shared" si="51"/>
        <v>0</v>
      </c>
      <c r="G178" s="102">
        <f>G179</f>
        <v>7799339</v>
      </c>
      <c r="H178" s="102">
        <f t="shared" si="51"/>
        <v>921219</v>
      </c>
      <c r="I178" s="96"/>
      <c r="J178" s="108"/>
      <c r="K178" s="90"/>
      <c r="L178" s="97"/>
      <c r="M178" s="97"/>
      <c r="N178" s="97"/>
      <c r="O178" s="97"/>
    </row>
    <row r="179" spans="1:15" s="91" customFormat="1" ht="16.5" customHeight="1">
      <c r="A179" s="110"/>
      <c r="B179" s="150" t="s">
        <v>213</v>
      </c>
      <c r="C179" s="105"/>
      <c r="D179" s="106">
        <v>0</v>
      </c>
      <c r="E179" s="106">
        <v>7799340</v>
      </c>
      <c r="F179" s="106"/>
      <c r="G179" s="107">
        <f>6878117+3+410000+511219</f>
        <v>7799339</v>
      </c>
      <c r="H179" s="107">
        <f>410000+511219</f>
        <v>921219</v>
      </c>
      <c r="I179" s="96"/>
      <c r="J179" s="108"/>
      <c r="K179" s="144"/>
      <c r="L179" s="97"/>
      <c r="M179" s="97"/>
      <c r="N179" s="97"/>
      <c r="O179" s="97"/>
    </row>
    <row r="180" spans="1:15" s="91" customFormat="1" ht="16.5" customHeight="1">
      <c r="A180" s="110"/>
      <c r="B180" s="150" t="s">
        <v>214</v>
      </c>
      <c r="C180" s="105"/>
      <c r="D180" s="106">
        <v>0</v>
      </c>
      <c r="E180" s="106">
        <v>8309180</v>
      </c>
      <c r="F180" s="106"/>
      <c r="G180" s="107">
        <f>7311039+840+459988+537305</f>
        <v>8309172</v>
      </c>
      <c r="H180" s="107">
        <f>459988+537305</f>
        <v>997293</v>
      </c>
      <c r="I180" s="96"/>
      <c r="J180" s="108"/>
      <c r="K180" s="144"/>
      <c r="L180" s="97"/>
      <c r="M180" s="97"/>
      <c r="N180" s="97"/>
      <c r="O180" s="97"/>
    </row>
    <row r="181" spans="1:15" s="91" customFormat="1" ht="16.5" customHeight="1">
      <c r="A181" s="110"/>
      <c r="B181" s="118" t="s">
        <v>215</v>
      </c>
      <c r="C181" s="105"/>
      <c r="D181" s="106">
        <v>0</v>
      </c>
      <c r="E181" s="106"/>
      <c r="F181" s="106"/>
      <c r="G181" s="107">
        <v>-8646</v>
      </c>
      <c r="H181" s="107">
        <v>-8646</v>
      </c>
      <c r="I181" s="96"/>
      <c r="J181" s="108"/>
      <c r="K181" s="90"/>
      <c r="L181" s="97"/>
      <c r="M181" s="97"/>
      <c r="N181" s="97"/>
      <c r="O181" s="97"/>
    </row>
    <row r="182" spans="1:15" ht="16.5" customHeight="1">
      <c r="A182" s="17"/>
      <c r="G182" s="4">
        <v>0</v>
      </c>
      <c r="H182" s="4">
        <v>0</v>
      </c>
      <c r="I182" s="16"/>
      <c r="K182" s="15"/>
      <c r="L182" s="16"/>
      <c r="M182" s="16"/>
      <c r="N182" s="16"/>
    </row>
    <row r="183" spans="1:15" ht="16.5" customHeight="1">
      <c r="A183" s="17"/>
    </row>
    <row r="184" spans="1:15" s="161" customFormat="1" ht="15.75">
      <c r="A184" s="157"/>
      <c r="B184" s="158" t="s">
        <v>384</v>
      </c>
      <c r="C184" s="158"/>
      <c r="D184" s="159"/>
      <c r="E184" s="159"/>
      <c r="F184" s="159"/>
      <c r="G184" s="158" t="s">
        <v>381</v>
      </c>
      <c r="H184" s="160"/>
      <c r="I184" s="160"/>
      <c r="J184" s="160"/>
    </row>
    <row r="185" spans="1:15" s="161" customFormat="1">
      <c r="A185" s="157"/>
      <c r="B185" s="59" t="s">
        <v>385</v>
      </c>
      <c r="C185" s="59"/>
      <c r="D185" s="162"/>
      <c r="E185" s="162"/>
      <c r="F185" s="162"/>
      <c r="G185" s="59" t="s">
        <v>383</v>
      </c>
      <c r="H185" s="160"/>
      <c r="I185" s="160"/>
      <c r="J185" s="160"/>
    </row>
  </sheetData>
  <protectedRanges>
    <protectedRange sqref="B4:B5 C3:C5" name="Zonă1_1_1" securityDescriptor="O:WDG:WDD:(A;;CC;;;WD)"/>
    <protectedRange sqref="J55:J60 G56:H60 J47:J51 G63:H63 G137:H137 J73:J77 G84:H89 G104:H112 J82:J90 J39:J45 J121:J131 J53 J139:J141 J62:J66 G40:H45 G48:H51 G139:H141 G73:H77 G33:H36 J26:J36 J136:J137 G114:H118 G26:H31 G100:H102 G92:H97 J92:J118 G125:H125" name="Zonă3_2_1"/>
    <protectedRange sqref="B3" name="Zonă1_1_1_1_1" securityDescriptor="O:WDG:WDD:(A;;CC;;;WD)"/>
  </protectedRanges>
  <pageMargins left="0.75" right="0.75" top="1" bottom="1" header="0.5" footer="0.5"/>
  <pageSetup paperSize="9" scale="57" orientation="portrait" r:id="rId1"/>
  <headerFooter alignWithMargins="0"/>
  <rowBreaks count="1" manualBreakCount="1">
    <brk id="126" max="8" man="1"/>
  </rowBreaks>
  <colBreaks count="2" manualBreakCount="2">
    <brk id="1" max="1048575" man="1"/>
    <brk id="9" max="18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2</vt:i4>
      </vt:variant>
      <vt:variant>
        <vt:lpstr>Zone denumite</vt:lpstr>
      </vt:variant>
      <vt:variant>
        <vt:i4>1</vt:i4>
      </vt:variant>
    </vt:vector>
  </HeadingPairs>
  <TitlesOfParts>
    <vt:vector size="3" baseType="lpstr">
      <vt:lpstr>Venituri</vt:lpstr>
      <vt:lpstr>Cheltuieli</vt:lpstr>
      <vt:lpstr>Venituri!Zona_de_imprimat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Violeta BURGHIU</dc:creator>
  <cp:lastModifiedBy>Dell 1</cp:lastModifiedBy>
  <cp:lastPrinted>2018-01-12T10:46:18Z</cp:lastPrinted>
  <dcterms:created xsi:type="dcterms:W3CDTF">2017-12-11T10:34:31Z</dcterms:created>
  <dcterms:modified xsi:type="dcterms:W3CDTF">2018-01-29T14:43:33Z</dcterms:modified>
</cp:coreProperties>
</file>